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firstSheet="1" activeTab="5"/>
  </bookViews>
  <sheets>
    <sheet name="Инструкция" sheetId="1" r:id="rId1"/>
    <sheet name="4 класс" sheetId="2" r:id="rId2"/>
    <sheet name="5 класс" sheetId="3" r:id="rId3"/>
    <sheet name="6 класс" sheetId="4" r:id="rId4"/>
    <sheet name="7 класс" sheetId="5" r:id="rId5"/>
    <sheet name="8 класс" sheetId="6" r:id="rId6"/>
    <sheet name="9 класс" sheetId="7" r:id="rId7"/>
    <sheet name="10 класс" sheetId="8" r:id="rId8"/>
    <sheet name="11 класс" sheetId="9" r:id="rId9"/>
    <sheet name="Сводная" sheetId="10" r:id="rId10"/>
  </sheets>
  <definedNames>
    <definedName name="_xlnm._FilterDatabase" localSheetId="7" hidden="1">'10 класс'!$A$10:$N$10</definedName>
    <definedName name="_xlnm._FilterDatabase" localSheetId="8" hidden="1">'11 класс'!$A$10:$N$10</definedName>
    <definedName name="_xlnm._FilterDatabase" localSheetId="1" hidden="1">'4 класс'!$A$10:$R$10</definedName>
    <definedName name="_xlnm._FilterDatabase" localSheetId="2" hidden="1">'5 класс'!$A$10:$N$10</definedName>
    <definedName name="_xlnm._FilterDatabase" localSheetId="3" hidden="1">'6 класс'!$A$10:$N$10</definedName>
    <definedName name="_xlnm._FilterDatabase" localSheetId="4" hidden="1">'7 класс'!$A$10:$N$10</definedName>
    <definedName name="_xlnm._FilterDatabase" localSheetId="5" hidden="1">'8 класс'!$A$10:$N$10</definedName>
    <definedName name="_xlnm._FilterDatabase" localSheetId="6" hidden="1">'9 класс'!$A$10:$N$10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10" l="1"/>
  <c r="D10" i="10" s="1"/>
  <c r="C10" i="10" s="1"/>
  <c r="J11" i="9"/>
  <c r="J16" i="9"/>
  <c r="J15" i="9"/>
  <c r="J14" i="9"/>
  <c r="J13" i="9"/>
  <c r="J12" i="9"/>
  <c r="K9" i="9"/>
  <c r="L15" i="9" s="1"/>
  <c r="H9" i="9"/>
  <c r="R2" i="9"/>
  <c r="L9" i="8"/>
  <c r="K9" i="8"/>
  <c r="H9" i="8"/>
  <c r="R6" i="8"/>
  <c r="R5" i="8"/>
  <c r="R4" i="8"/>
  <c r="R2" i="8"/>
  <c r="J22" i="7"/>
  <c r="K11" i="7"/>
  <c r="J11" i="7"/>
  <c r="J19" i="7"/>
  <c r="K13" i="7"/>
  <c r="J13" i="7"/>
  <c r="J12" i="7"/>
  <c r="K15" i="7"/>
  <c r="J15" i="7"/>
  <c r="J21" i="7"/>
  <c r="J16" i="7"/>
  <c r="J20" i="7"/>
  <c r="J23" i="7"/>
  <c r="K14" i="7"/>
  <c r="J14" i="7"/>
  <c r="J18" i="7"/>
  <c r="K17" i="7"/>
  <c r="J17" i="7"/>
  <c r="K9" i="7"/>
  <c r="L16" i="7" s="1"/>
  <c r="H9" i="7"/>
  <c r="L20" i="7" s="1"/>
  <c r="R2" i="7"/>
  <c r="J24" i="6"/>
  <c r="J22" i="6"/>
  <c r="J21" i="6"/>
  <c r="J18" i="6"/>
  <c r="J17" i="6"/>
  <c r="J15" i="6"/>
  <c r="J11" i="6"/>
  <c r="J19" i="6"/>
  <c r="K9" i="6"/>
  <c r="K24" i="6" s="1"/>
  <c r="H9" i="6"/>
  <c r="R2" i="6"/>
  <c r="J22" i="5"/>
  <c r="J18" i="5"/>
  <c r="J17" i="5"/>
  <c r="J21" i="5"/>
  <c r="J11" i="5"/>
  <c r="J15" i="5"/>
  <c r="J14" i="5"/>
  <c r="K20" i="5"/>
  <c r="J20" i="5"/>
  <c r="J28" i="5"/>
  <c r="K19" i="5"/>
  <c r="J19" i="5"/>
  <c r="J24" i="5"/>
  <c r="J27" i="5"/>
  <c r="L9" i="5"/>
  <c r="L11" i="5" s="1"/>
  <c r="K9" i="5"/>
  <c r="K17" i="5" s="1"/>
  <c r="H9" i="5"/>
  <c r="R2" i="5"/>
  <c r="J12" i="4"/>
  <c r="J11" i="4"/>
  <c r="J18" i="4"/>
  <c r="J17" i="4"/>
  <c r="K19" i="4"/>
  <c r="J19" i="4"/>
  <c r="J14" i="4"/>
  <c r="J16" i="4"/>
  <c r="J13" i="4"/>
  <c r="J15" i="4"/>
  <c r="L9" i="4"/>
  <c r="K9" i="4"/>
  <c r="K11" i="4" s="1"/>
  <c r="H9" i="4"/>
  <c r="R2" i="4"/>
  <c r="J28" i="3"/>
  <c r="J24" i="3"/>
  <c r="L23" i="3"/>
  <c r="J23" i="3"/>
  <c r="J15" i="3"/>
  <c r="J18" i="3"/>
  <c r="L17" i="3"/>
  <c r="J17" i="3"/>
  <c r="J20" i="3"/>
  <c r="J12" i="3"/>
  <c r="L16" i="3"/>
  <c r="J16" i="3"/>
  <c r="J14" i="3"/>
  <c r="J25" i="3"/>
  <c r="L22" i="3"/>
  <c r="J22" i="3"/>
  <c r="J11" i="3"/>
  <c r="J27" i="3"/>
  <c r="L21" i="3"/>
  <c r="J21" i="3"/>
  <c r="J13" i="3"/>
  <c r="J26" i="3"/>
  <c r="L19" i="3"/>
  <c r="J19" i="3"/>
  <c r="K9" i="3"/>
  <c r="L24" i="3" s="1"/>
  <c r="H9" i="3"/>
  <c r="R2" i="3"/>
  <c r="P60" i="2"/>
  <c r="O60" i="2"/>
  <c r="N60" i="2"/>
  <c r="P59" i="2"/>
  <c r="O59" i="2"/>
  <c r="N59" i="2"/>
  <c r="P58" i="2"/>
  <c r="O58" i="2"/>
  <c r="N58" i="2"/>
  <c r="P57" i="2"/>
  <c r="O57" i="2"/>
  <c r="N57" i="2"/>
  <c r="P56" i="2"/>
  <c r="O56" i="2"/>
  <c r="N56" i="2"/>
  <c r="P55" i="2"/>
  <c r="O55" i="2"/>
  <c r="N55" i="2"/>
  <c r="P54" i="2"/>
  <c r="O54" i="2"/>
  <c r="N54" i="2"/>
  <c r="P53" i="2"/>
  <c r="O53" i="2"/>
  <c r="N53" i="2"/>
  <c r="P52" i="2"/>
  <c r="O52" i="2"/>
  <c r="N52" i="2"/>
  <c r="P51" i="2"/>
  <c r="O51" i="2"/>
  <c r="N51" i="2"/>
  <c r="P50" i="2"/>
  <c r="O50" i="2"/>
  <c r="N50" i="2"/>
  <c r="P49" i="2"/>
  <c r="O49" i="2"/>
  <c r="N49" i="2"/>
  <c r="P48" i="2"/>
  <c r="O48" i="2"/>
  <c r="N48" i="2"/>
  <c r="P47" i="2"/>
  <c r="O47" i="2"/>
  <c r="N47" i="2"/>
  <c r="P46" i="2"/>
  <c r="O46" i="2"/>
  <c r="N46" i="2"/>
  <c r="P45" i="2"/>
  <c r="O45" i="2"/>
  <c r="N45" i="2"/>
  <c r="P44" i="2"/>
  <c r="O44" i="2"/>
  <c r="N44" i="2"/>
  <c r="P43" i="2"/>
  <c r="O43" i="2"/>
  <c r="N43" i="2"/>
  <c r="P42" i="2"/>
  <c r="O42" i="2"/>
  <c r="N42" i="2"/>
  <c r="P41" i="2"/>
  <c r="O41" i="2"/>
  <c r="N41" i="2"/>
  <c r="P40" i="2"/>
  <c r="O40" i="2"/>
  <c r="N40" i="2"/>
  <c r="P39" i="2"/>
  <c r="O39" i="2"/>
  <c r="N39" i="2"/>
  <c r="P38" i="2"/>
  <c r="O38" i="2"/>
  <c r="N38" i="2"/>
  <c r="P37" i="2"/>
  <c r="O37" i="2"/>
  <c r="N37" i="2"/>
  <c r="P36" i="2"/>
  <c r="O36" i="2"/>
  <c r="N36" i="2"/>
  <c r="P35" i="2"/>
  <c r="O35" i="2"/>
  <c r="N35" i="2"/>
  <c r="P34" i="2"/>
  <c r="O34" i="2"/>
  <c r="N34" i="2"/>
  <c r="P33" i="2"/>
  <c r="O33" i="2"/>
  <c r="N33" i="2"/>
  <c r="P32" i="2"/>
  <c r="O32" i="2"/>
  <c r="N32" i="2"/>
  <c r="P31" i="2"/>
  <c r="O31" i="2"/>
  <c r="N31" i="2"/>
  <c r="P30" i="2"/>
  <c r="O30" i="2"/>
  <c r="N30" i="2"/>
  <c r="P29" i="2"/>
  <c r="O29" i="2"/>
  <c r="N29" i="2"/>
  <c r="P28" i="2"/>
  <c r="O28" i="2"/>
  <c r="N28" i="2"/>
  <c r="P27" i="2"/>
  <c r="O27" i="2"/>
  <c r="N27" i="2"/>
  <c r="P26" i="2"/>
  <c r="O26" i="2"/>
  <c r="N26" i="2"/>
  <c r="P25" i="2"/>
  <c r="O25" i="2"/>
  <c r="N25" i="2"/>
  <c r="P24" i="2"/>
  <c r="O24" i="2"/>
  <c r="N24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R6" i="2" s="1"/>
  <c r="O11" i="2"/>
  <c r="N11" i="2"/>
  <c r="K9" i="2"/>
  <c r="L9" i="2" s="1"/>
  <c r="H9" i="2"/>
  <c r="R2" i="2"/>
  <c r="R8" i="8" l="1"/>
  <c r="P9" i="8" s="1"/>
  <c r="R9" i="8" s="1"/>
  <c r="L9" i="7"/>
  <c r="L18" i="7"/>
  <c r="K23" i="7"/>
  <c r="K12" i="7"/>
  <c r="K19" i="7"/>
  <c r="K22" i="7"/>
  <c r="K16" i="7"/>
  <c r="L18" i="5"/>
  <c r="K27" i="5"/>
  <c r="K21" i="5"/>
  <c r="K22" i="5"/>
  <c r="K16" i="4"/>
  <c r="L12" i="4"/>
  <c r="K15" i="4"/>
  <c r="K18" i="4"/>
  <c r="K20" i="3"/>
  <c r="L14" i="4"/>
  <c r="L28" i="5"/>
  <c r="K11" i="6"/>
  <c r="K22" i="6"/>
  <c r="K20" i="6"/>
  <c r="R4" i="2"/>
  <c r="R8" i="2" s="1"/>
  <c r="P9" i="2" s="1"/>
  <c r="R9" i="2" s="1"/>
  <c r="K13" i="3"/>
  <c r="K11" i="3"/>
  <c r="K14" i="3"/>
  <c r="L20" i="3"/>
  <c r="K15" i="3"/>
  <c r="K28" i="3"/>
  <c r="K13" i="4"/>
  <c r="L16" i="4"/>
  <c r="K17" i="4"/>
  <c r="L18" i="4"/>
  <c r="K12" i="4"/>
  <c r="K24" i="5"/>
  <c r="L19" i="5"/>
  <c r="K14" i="5"/>
  <c r="K11" i="5"/>
  <c r="L21" i="5"/>
  <c r="K18" i="5"/>
  <c r="L22" i="5"/>
  <c r="L9" i="6"/>
  <c r="L11" i="6" s="1"/>
  <c r="K19" i="6"/>
  <c r="K17" i="6"/>
  <c r="K21" i="6"/>
  <c r="L22" i="6"/>
  <c r="L17" i="7"/>
  <c r="L23" i="7"/>
  <c r="K21" i="7"/>
  <c r="L14" i="9"/>
  <c r="K11" i="9"/>
  <c r="R5" i="2"/>
  <c r="K26" i="3"/>
  <c r="K27" i="3"/>
  <c r="K25" i="3"/>
  <c r="K12" i="3"/>
  <c r="K18" i="3"/>
  <c r="K24" i="3"/>
  <c r="L28" i="3"/>
  <c r="L13" i="4"/>
  <c r="L17" i="4"/>
  <c r="L24" i="5"/>
  <c r="K13" i="9"/>
  <c r="K16" i="9"/>
  <c r="L19" i="6"/>
  <c r="L21" i="6"/>
  <c r="L21" i="7"/>
  <c r="L9" i="3"/>
  <c r="K19" i="3"/>
  <c r="L26" i="3"/>
  <c r="R6" i="3" s="1"/>
  <c r="K21" i="3"/>
  <c r="L27" i="3"/>
  <c r="K22" i="3"/>
  <c r="L25" i="3"/>
  <c r="R5" i="3" s="1"/>
  <c r="K16" i="3"/>
  <c r="K17" i="3"/>
  <c r="L18" i="3"/>
  <c r="K23" i="3"/>
  <c r="L15" i="4"/>
  <c r="K14" i="4"/>
  <c r="L19" i="4"/>
  <c r="L27" i="5"/>
  <c r="K28" i="5"/>
  <c r="L20" i="5"/>
  <c r="K15" i="5"/>
  <c r="K15" i="6"/>
  <c r="K18" i="6"/>
  <c r="K18" i="7"/>
  <c r="K20" i="7"/>
  <c r="K15" i="9"/>
  <c r="L16" i="9"/>
  <c r="L9" i="9"/>
  <c r="K12" i="9"/>
  <c r="K14" i="9"/>
  <c r="R6" i="4" l="1"/>
  <c r="R5" i="4"/>
  <c r="R4" i="4"/>
  <c r="R4" i="6"/>
  <c r="R6" i="6"/>
  <c r="R5" i="6"/>
  <c r="R6" i="9"/>
  <c r="R5" i="9"/>
  <c r="R4" i="9"/>
  <c r="R8" i="9" s="1"/>
  <c r="P9" i="9" s="1"/>
  <c r="R9" i="9" s="1"/>
  <c r="R4" i="3"/>
  <c r="R8" i="3" s="1"/>
  <c r="P9" i="3" s="1"/>
  <c r="R9" i="3" s="1"/>
  <c r="R6" i="5"/>
  <c r="R5" i="5"/>
  <c r="R4" i="5"/>
  <c r="R8" i="5" s="1"/>
  <c r="P9" i="5" s="1"/>
  <c r="R9" i="5" s="1"/>
  <c r="R5" i="7"/>
  <c r="R4" i="7"/>
  <c r="R6" i="7"/>
  <c r="R8" i="7" l="1"/>
  <c r="P9" i="7" s="1"/>
  <c r="R9" i="7" s="1"/>
  <c r="R8" i="4"/>
  <c r="P9" i="4" s="1"/>
  <c r="R9" i="4" s="1"/>
  <c r="R8" i="6"/>
  <c r="P9" i="6" s="1"/>
  <c r="R9" i="6" s="1"/>
</calcChain>
</file>

<file path=xl/sharedStrings.xml><?xml version="1.0" encoding="utf-8"?>
<sst xmlns="http://schemas.openxmlformats.org/spreadsheetml/2006/main" count="1245" uniqueCount="204">
  <si>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</si>
  <si>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</si>
  <si>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</si>
  <si>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</si>
  <si>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</si>
  <si>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</si>
  <si>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</si>
  <si>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</si>
  <si>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</si>
  <si>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</si>
  <si>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</si>
  <si>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</si>
  <si>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</si>
  <si>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</si>
  <si>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</si>
  <si>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</si>
  <si>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</si>
  <si>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</si>
  <si>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</si>
  <si>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</si>
  <si>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</si>
  <si>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</si>
  <si>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</si>
  <si>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</si>
  <si>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</si>
  <si>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</si>
  <si>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</si>
  <si>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</si>
  <si>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</si>
  <si>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</si>
  <si>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</si>
  <si>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</si>
  <si>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</si>
  <si>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</si>
  <si>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</si>
  <si>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</si>
  <si>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</si>
  <si>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</si>
  <si>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</si>
  <si>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литературе  в 5 классах в 2025-2026 учебном году</t>
  </si>
  <si>
    <t>литература</t>
  </si>
  <si>
    <t>С</t>
  </si>
  <si>
    <t>А</t>
  </si>
  <si>
    <t>МБОУ СОШ №17</t>
  </si>
  <si>
    <t>5Г</t>
  </si>
  <si>
    <t>5201</t>
  </si>
  <si>
    <t>Третьякова Наталья Владимировна</t>
  </si>
  <si>
    <t>Н</t>
  </si>
  <si>
    <t>5202</t>
  </si>
  <si>
    <t>Х</t>
  </si>
  <si>
    <t>Р</t>
  </si>
  <si>
    <t>5Д</t>
  </si>
  <si>
    <t>5203</t>
  </si>
  <si>
    <t>призер</t>
  </si>
  <si>
    <t>Захарова Марина Александровна</t>
  </si>
  <si>
    <t>Ш</t>
  </si>
  <si>
    <t>Д</t>
  </si>
  <si>
    <t>5204</t>
  </si>
  <si>
    <t>М</t>
  </si>
  <si>
    <t>И</t>
  </si>
  <si>
    <t>5205</t>
  </si>
  <si>
    <t>К</t>
  </si>
  <si>
    <t>В</t>
  </si>
  <si>
    <t>5206</t>
  </si>
  <si>
    <t>Г</t>
  </si>
  <si>
    <t>5207</t>
  </si>
  <si>
    <t>Е</t>
  </si>
  <si>
    <t>5208</t>
  </si>
  <si>
    <t>5А</t>
  </si>
  <si>
    <t>1515</t>
  </si>
  <si>
    <t>Гумерова Клара Афтаховна</t>
  </si>
  <si>
    <t>1514</t>
  </si>
  <si>
    <t>Т</t>
  </si>
  <si>
    <t>П</t>
  </si>
  <si>
    <t>1517</t>
  </si>
  <si>
    <t>1513</t>
  </si>
  <si>
    <t>Ж</t>
  </si>
  <si>
    <t>1519</t>
  </si>
  <si>
    <t>1518</t>
  </si>
  <si>
    <t>1510</t>
  </si>
  <si>
    <t>Ю</t>
  </si>
  <si>
    <t>1505</t>
  </si>
  <si>
    <t>1511</t>
  </si>
  <si>
    <t>1501</t>
  </si>
  <si>
    <t>Председатель</t>
  </si>
  <si>
    <t>Н.В.Третьякова</t>
  </si>
  <si>
    <t>Члены жюри</t>
  </si>
  <si>
    <t>Захарова М.А.</t>
  </si>
  <si>
    <t>Линкевичине З.Д.</t>
  </si>
  <si>
    <t>Фаттахова Г.М.</t>
  </si>
  <si>
    <t>Шевцова Е.В.</t>
  </si>
  <si>
    <t>Ранжированный список участников школьного этапа всероссийской олимпиады школьников 
по литературе в 6 классах в 2025-2026 учебном году</t>
  </si>
  <si>
    <t>6В</t>
  </si>
  <si>
    <t>6201</t>
  </si>
  <si>
    <t>Фаттахова Гузель Мударисовна</t>
  </si>
  <si>
    <t>6Г</t>
  </si>
  <si>
    <t>6202</t>
  </si>
  <si>
    <t>6203</t>
  </si>
  <si>
    <t>6204</t>
  </si>
  <si>
    <t>6205</t>
  </si>
  <si>
    <t>6206</t>
  </si>
  <si>
    <t>6207</t>
  </si>
  <si>
    <t>Я</t>
  </si>
  <si>
    <t>Ф</t>
  </si>
  <si>
    <t>6208</t>
  </si>
  <si>
    <t>6209</t>
  </si>
  <si>
    <t>Ранжированный список участников школьного этапа всероссийской олимпиады школьников 
по литературе в 7 классах в 2025-2026 учебном году</t>
  </si>
  <si>
    <t>7б</t>
  </si>
  <si>
    <t>1701</t>
  </si>
  <si>
    <t>Линкевичине Зоя Дмитриевна</t>
  </si>
  <si>
    <t>1702</t>
  </si>
  <si>
    <t>1703</t>
  </si>
  <si>
    <t>1704</t>
  </si>
  <si>
    <t>Л</t>
  </si>
  <si>
    <t>1706</t>
  </si>
  <si>
    <t>О</t>
  </si>
  <si>
    <t>1707</t>
  </si>
  <si>
    <t>7а</t>
  </si>
  <si>
    <t>1708</t>
  </si>
  <si>
    <t>Шевцова Екатерина Викторовна</t>
  </si>
  <si>
    <t>1705</t>
  </si>
  <si>
    <t>Э</t>
  </si>
  <si>
    <t>1711</t>
  </si>
  <si>
    <t>1709</t>
  </si>
  <si>
    <t>1710</t>
  </si>
  <si>
    <t>1712</t>
  </si>
  <si>
    <t>МБОУ СОШ№17</t>
  </si>
  <si>
    <t>7в</t>
  </si>
  <si>
    <t>7201</t>
  </si>
  <si>
    <t>участник</t>
  </si>
  <si>
    <t>7г</t>
  </si>
  <si>
    <t>7202</t>
  </si>
  <si>
    <t>У</t>
  </si>
  <si>
    <t>7203</t>
  </si>
  <si>
    <t>7204</t>
  </si>
  <si>
    <t>Б</t>
  </si>
  <si>
    <t>7205</t>
  </si>
  <si>
    <t>7206</t>
  </si>
  <si>
    <t>7207</t>
  </si>
  <si>
    <t>7208</t>
  </si>
  <si>
    <t>7209</t>
  </si>
  <si>
    <t>7210</t>
  </si>
  <si>
    <t>7211</t>
  </si>
  <si>
    <t>Ранжированный список участников школьного этапа всероссийской олимпиады школьников 
по литературе в 8 классах в 2025-2026 учебном году</t>
  </si>
  <si>
    <t>8а</t>
  </si>
  <si>
    <t>1801</t>
  </si>
  <si>
    <t>1802</t>
  </si>
  <si>
    <t>1803</t>
  </si>
  <si>
    <t>1804</t>
  </si>
  <si>
    <t>1805</t>
  </si>
  <si>
    <t>8б</t>
  </si>
  <si>
    <t>1806</t>
  </si>
  <si>
    <t>1807</t>
  </si>
  <si>
    <t>8в</t>
  </si>
  <si>
    <t>8201</t>
  </si>
  <si>
    <t>8г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</si>
  <si>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</si>
  <si>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</si>
  <si>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</si>
  <si>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</si>
  <si>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</si>
  <si>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</si>
  <si>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</si>
  <si>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</si>
  <si>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</si>
  <si>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Ранжированный список участников школьного этапа всероссийской олимпиады школьников 
по литературе в 9 классах в 2025-2026 учебном году</t>
  </si>
  <si>
    <t>9Г</t>
  </si>
  <si>
    <t>9201</t>
  </si>
  <si>
    <t>9202</t>
  </si>
  <si>
    <t>9В</t>
  </si>
  <si>
    <t>9203</t>
  </si>
  <si>
    <t>9204</t>
  </si>
  <si>
    <t>9205</t>
  </si>
  <si>
    <t>9206</t>
  </si>
  <si>
    <t>9207</t>
  </si>
  <si>
    <t>З</t>
  </si>
  <si>
    <t>9208</t>
  </si>
  <si>
    <t>9209</t>
  </si>
  <si>
    <t>9210</t>
  </si>
  <si>
    <t>9б</t>
  </si>
  <si>
    <t>1901</t>
  </si>
  <si>
    <t>Ч</t>
  </si>
  <si>
    <t>1902</t>
  </si>
  <si>
    <t>победитель</t>
  </si>
  <si>
    <t>1903</t>
  </si>
  <si>
    <t>Ранжированный список участников школьного этапа всероссийской олимпиады школьников 
по литературе в 10 классах в 2025-2026 учебном году</t>
  </si>
  <si>
    <t>МБОУ СОШ № 17</t>
  </si>
  <si>
    <t>10а</t>
  </si>
  <si>
    <t>10003</t>
  </si>
  <si>
    <t>10001</t>
  </si>
  <si>
    <t>10002</t>
  </si>
  <si>
    <t>Ранжированный список участников школьного этапа всероссийской олимпиады школьников 
по литературе в 11 классах в 2025-2026 учебном году</t>
  </si>
  <si>
    <t>11а</t>
  </si>
  <si>
    <t>11102</t>
  </si>
  <si>
    <t>11103</t>
  </si>
  <si>
    <t>11106</t>
  </si>
  <si>
    <t>11104</t>
  </si>
  <si>
    <t>11101</t>
  </si>
  <si>
    <t>11105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</si>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</sst>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dd/mm/yyyy"/>
    <numFmt numFmtId="165" formatCode="0.0"/>
    <numFmt numFmtId="166" formatCode="0.0%"/>
    <numFmt numFmtId="167" formatCode="[$-419]dd\.mm\.yyyy"/>
    <numFmt numFmtId="168" formatCode="[$-419]General"/>
  </numFmts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charset val="204"/>
    </font>
    <font>
      <b/>
      <sz val="10"/>
      <name val="Arial Cyr"/>
      <charset val="204"/>
    </font>
    <font>
      <sz val="10"/>
      <color rgb="FFFFFFFF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9" fillId="0" borderId="0" applyBorder="0" applyProtection="0"/>
  </cellStyleXfs>
  <cellXfs count="59">
    <xf numFmtId="0" fontId="0" fillId="0" borderId="0" xfId="0"/>
    <xf numFmtId="0" fontId="2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center"/>
    </xf>
    <xf numFmtId="9" fontId="2" fillId="0" borderId="0" xfId="1" applyFont="1" applyBorder="1" applyAlignment="1" applyProtection="1">
      <alignment horizontal="center" vertical="center"/>
    </xf>
    <xf numFmtId="164" fontId="1" fillId="0" borderId="0" xfId="0" applyNumberFormat="1" applyFont="1" applyBorder="1" applyAlignment="1">
      <alignment horizontal="left" vertical="center"/>
    </xf>
    <xf numFmtId="165" fontId="1" fillId="0" borderId="0" xfId="0" applyNumberFormat="1" applyFont="1"/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9" fontId="3" fillId="0" borderId="0" xfId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9" fontId="1" fillId="0" borderId="2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167" fontId="1" fillId="0" borderId="2" xfId="0" applyNumberFormat="1" applyFont="1" applyBorder="1" applyAlignment="1">
      <alignment vertical="center"/>
    </xf>
    <xf numFmtId="168" fontId="1" fillId="0" borderId="2" xfId="0" applyNumberFormat="1" applyFont="1" applyBorder="1" applyAlignment="1">
      <alignment vertical="center"/>
    </xf>
    <xf numFmtId="168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9" fontId="6" fillId="0" borderId="2" xfId="1" applyFont="1" applyBorder="1" applyAlignment="1" applyProtection="1">
      <alignment horizontal="center" vertical="center"/>
    </xf>
    <xf numFmtId="0" fontId="6" fillId="0" borderId="2" xfId="0" applyFont="1" applyBorder="1" applyAlignment="1">
      <alignment vertical="center"/>
    </xf>
    <xf numFmtId="168" fontId="6" fillId="0" borderId="2" xfId="0" applyNumberFormat="1" applyFont="1" applyBorder="1" applyAlignment="1">
      <alignment vertical="center"/>
    </xf>
    <xf numFmtId="168" fontId="6" fillId="0" borderId="2" xfId="0" applyNumberFormat="1" applyFont="1" applyBorder="1" applyAlignment="1">
      <alignment horizontal="center" vertical="center"/>
    </xf>
    <xf numFmtId="0" fontId="2" fillId="0" borderId="0" xfId="1" applyNumberFormat="1" applyFont="1" applyBorder="1" applyAlignment="1" applyProtection="1">
      <alignment horizontal="left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9" fontId="7" fillId="0" borderId="2" xfId="1" applyFont="1" applyBorder="1" applyAlignment="1" applyProtection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9" fontId="8" fillId="0" borderId="0" xfId="0" applyNumberFormat="1" applyFont="1" applyAlignment="1">
      <alignment vertical="center"/>
    </xf>
  </cellXfs>
  <cellStyles count="2">
    <cellStyle name="Обычный" xfId="0" builtinId="0"/>
    <cellStyle name="Процентный" xfId="1" builtinId="5"/>
  </cellStyles>
  <dxfs count="32">
    <dxf>
      <font>
        <name val="Arial Cyr"/>
      </font>
      <alignment horizontal="general" vertical="bottom" textRotation="0" wrapText="0" indent="0" shrinkToFit="0"/>
    </dxf>
    <dxf>
      <font>
        <name val="Arial Cyr"/>
      </font>
      <alignment horizontal="general" vertical="bottom" textRotation="0" wrapText="0" indent="0" shrinkToFit="0"/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 Cyr"/>
      </font>
      <numFmt numFmtId="13" formatCode="0%"/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405720</xdr:colOff>
      <xdr:row>62</xdr:row>
      <xdr:rowOff>18000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034400" cy="10057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cols>
    <col min="1" max="1025" width="8.5703125" customWidth="1"/>
  </cols>
  <sheetData/>
  <pageMargins left="0.25" right="0.25" top="0.75" bottom="0.75" header="0.51180555555555496" footer="0.51180555555555496"/>
  <pageSetup paperSize="9" firstPageNumber="0" fitToHeight="0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zoomScaleNormal="100" workbookViewId="0">
      <selection activeCell="J10" sqref="J10"/>
    </sheetView>
  </sheetViews>
  <sheetFormatPr defaultRowHeight="12.75" x14ac:dyDescent="0.2"/>
  <cols>
    <col min="1" max="1" width="8.5703125" customWidth="1"/>
    <col min="2" max="2" width="40" customWidth="1"/>
    <col min="3" max="1025" width="8.5703125" customWidth="1"/>
  </cols>
  <sheetData>
    <row r="2" spans="2:4" x14ac:dyDescent="0.2">
      <c r="B2" s="51" t="s">
        <v>199</v>
      </c>
    </row>
    <row r="4" spans="2:4" s="52" customFormat="1" ht="24" customHeight="1" x14ac:dyDescent="0.2">
      <c r="B4" s="53" t="s">
        <v>200</v>
      </c>
      <c r="C4" s="54">
        <v>89</v>
      </c>
    </row>
    <row r="5" spans="2:4" s="52" customFormat="1" ht="24" customHeight="1" x14ac:dyDescent="0.2">
      <c r="B5" s="53" t="s">
        <v>201</v>
      </c>
      <c r="C5" s="54">
        <v>4</v>
      </c>
    </row>
    <row r="6" spans="2:4" s="52" customFormat="1" ht="24" customHeight="1" x14ac:dyDescent="0.2">
      <c r="B6" s="53" t="s">
        <v>202</v>
      </c>
      <c r="C6" s="54">
        <v>23</v>
      </c>
    </row>
    <row r="7" spans="2:4" s="52" customFormat="1" ht="24" customHeight="1" x14ac:dyDescent="0.2">
      <c r="B7" s="53" t="s">
        <v>203</v>
      </c>
      <c r="C7" s="54">
        <v>62</v>
      </c>
    </row>
    <row r="8" spans="2:4" s="52" customFormat="1" ht="24" customHeight="1" x14ac:dyDescent="0.2">
      <c r="B8" s="53" t="s">
        <v>13</v>
      </c>
      <c r="C8" s="55">
        <v>0.45</v>
      </c>
    </row>
    <row r="9" spans="2:4" s="52" customFormat="1" ht="24" customHeight="1" x14ac:dyDescent="0.2">
      <c r="B9" s="56" t="s">
        <v>15</v>
      </c>
      <c r="C9" s="55">
        <f>(C5+C6)/C4</f>
        <v>0.30337078651685395</v>
      </c>
    </row>
    <row r="10" spans="2:4" s="52" customFormat="1" ht="24" customHeight="1" x14ac:dyDescent="0.2">
      <c r="B10" s="53" t="s">
        <v>19</v>
      </c>
      <c r="C10" s="57">
        <f>IF((C4*D10)&gt;0,(C4*D10),0)</f>
        <v>0</v>
      </c>
      <c r="D10" s="58">
        <f>C9-45%</f>
        <v>-0.14662921348314606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12.57031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10.7109375" style="4" customWidth="1"/>
    <col min="14" max="15" width="8.42578125" style="4" customWidth="1"/>
    <col min="16" max="16" width="13" style="4" customWidth="1"/>
    <col min="17" max="17" width="43.140625" style="4" customWidth="1"/>
    <col min="18" max="18" width="13.42578125" style="4" customWidth="1"/>
    <col min="19" max="1025" width="9.140625" style="4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2.25" customHeight="1" x14ac:dyDescent="0.25">
      <c r="B2" s="5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COUNTA(M11:M60)</f>
        <v>0</v>
      </c>
    </row>
    <row r="3" spans="1:18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8" x14ac:dyDescent="0.25">
      <c r="A4" s="9" t="s">
        <v>2</v>
      </c>
      <c r="B4" s="10"/>
      <c r="C4" s="9"/>
      <c r="E4" s="11" t="s">
        <v>3</v>
      </c>
      <c r="F4" s="12"/>
      <c r="Q4" s="13" t="s">
        <v>4</v>
      </c>
      <c r="R4" s="14">
        <f>COUNTIF(P11:P60,"победитель")</f>
        <v>0</v>
      </c>
    </row>
    <row r="5" spans="1:18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COUNTIF(P11:P60,"призер")</f>
        <v>0</v>
      </c>
    </row>
    <row r="6" spans="1:18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COUNTIF(P11:P60,"участник")</f>
        <v>0</v>
      </c>
    </row>
    <row r="7" spans="1:18" x14ac:dyDescent="0.25">
      <c r="A7" s="9" t="s">
        <v>12</v>
      </c>
      <c r="B7" s="10"/>
      <c r="C7" s="9">
        <v>4</v>
      </c>
      <c r="E7" s="12"/>
      <c r="F7" s="12"/>
      <c r="P7" s="15"/>
      <c r="Q7" s="13" t="s">
        <v>13</v>
      </c>
      <c r="R7" s="16">
        <v>0.45</v>
      </c>
    </row>
    <row r="8" spans="1:18" x14ac:dyDescent="0.25">
      <c r="A8" s="9" t="s">
        <v>14</v>
      </c>
      <c r="B8" s="10"/>
      <c r="C8" s="17"/>
      <c r="F8" s="12"/>
      <c r="M8" s="18"/>
      <c r="Q8" s="19" t="s">
        <v>15</v>
      </c>
      <c r="R8" s="16" t="e">
        <f>(R4+R5)/R2</f>
        <v>#DIV/0!</v>
      </c>
    </row>
    <row r="9" spans="1:18" x14ac:dyDescent="0.25">
      <c r="C9" s="1" t="s">
        <v>16</v>
      </c>
      <c r="D9" s="1"/>
      <c r="E9" s="20"/>
      <c r="G9" s="13" t="s">
        <v>17</v>
      </c>
      <c r="H9" s="21">
        <f>E9/2</f>
        <v>0</v>
      </c>
      <c r="J9" s="22" t="s">
        <v>18</v>
      </c>
      <c r="K9" s="23">
        <f>MAX(M11:M60)</f>
        <v>0</v>
      </c>
      <c r="L9" s="24" t="e">
        <f>IF(K9*100/E9&gt;=50,"победитель","участник")</f>
        <v>#DIV/0!</v>
      </c>
      <c r="M9" s="18"/>
      <c r="P9" s="25" t="e">
        <f>R8-45%</f>
        <v>#DIV/0!</v>
      </c>
      <c r="Q9" s="13" t="s">
        <v>19</v>
      </c>
      <c r="R9" s="26" t="e">
        <f>IF((R2*P9)&gt;0,(R2*P9),0)</f>
        <v>#DIV/0!</v>
      </c>
    </row>
    <row r="10" spans="1:18" ht="90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25</v>
      </c>
      <c r="G10" s="27" t="s">
        <v>26</v>
      </c>
      <c r="H10" s="28" t="s">
        <v>27</v>
      </c>
      <c r="I10" s="27" t="s">
        <v>28</v>
      </c>
      <c r="J10" s="27" t="s">
        <v>29</v>
      </c>
      <c r="K10" s="27" t="s">
        <v>30</v>
      </c>
      <c r="L10" s="29" t="s">
        <v>31</v>
      </c>
      <c r="M10" s="27" t="s">
        <v>32</v>
      </c>
      <c r="N10" s="27" t="s">
        <v>33</v>
      </c>
      <c r="O10" s="27" t="s">
        <v>34</v>
      </c>
      <c r="P10" s="27" t="s">
        <v>35</v>
      </c>
      <c r="Q10" s="27" t="s">
        <v>36</v>
      </c>
      <c r="R10" s="27" t="s">
        <v>37</v>
      </c>
    </row>
    <row r="11" spans="1:18" s="38" customFormat="1" ht="12.95" customHeight="1" x14ac:dyDescent="0.2">
      <c r="A11" s="27">
        <v>1</v>
      </c>
      <c r="B11" s="30" t="s">
        <v>6</v>
      </c>
      <c r="C11" s="31"/>
      <c r="D11" s="31"/>
      <c r="E11" s="31"/>
      <c r="F11" s="32"/>
      <c r="G11" s="33"/>
      <c r="H11" s="33"/>
      <c r="I11" s="34"/>
      <c r="J11" s="34"/>
      <c r="K11" s="35"/>
      <c r="L11" s="33"/>
      <c r="M11" s="35"/>
      <c r="N11" s="36" t="str">
        <f t="shared" ref="N11:N42" si="0">IF(M11="","",M11/$E$9)</f>
        <v/>
      </c>
      <c r="O11" s="36" t="str">
        <f t="shared" ref="O11:O42" si="1">IF(M11="","",M11/$K$9)</f>
        <v/>
      </c>
      <c r="P11" s="37" t="str">
        <f t="shared" ref="P11:P42" si="2">IF(M11="","",IF($K$9=M11,$L$9,IF(M11&gt;=$H$9,"призер","участник")))</f>
        <v/>
      </c>
      <c r="Q11" s="34"/>
      <c r="R11" s="34"/>
    </row>
    <row r="12" spans="1:18" s="38" customFormat="1" ht="12.95" customHeight="1" x14ac:dyDescent="0.2">
      <c r="A12" s="27">
        <v>2</v>
      </c>
      <c r="B12" s="30" t="s">
        <v>6</v>
      </c>
      <c r="C12" s="31"/>
      <c r="D12" s="31"/>
      <c r="E12" s="31"/>
      <c r="F12" s="32"/>
      <c r="G12" s="33"/>
      <c r="H12" s="33"/>
      <c r="I12" s="34"/>
      <c r="J12" s="34"/>
      <c r="K12" s="35"/>
      <c r="L12" s="33"/>
      <c r="M12" s="35"/>
      <c r="N12" s="36" t="str">
        <f t="shared" si="0"/>
        <v/>
      </c>
      <c r="O12" s="36" t="str">
        <f t="shared" si="1"/>
        <v/>
      </c>
      <c r="P12" s="37" t="str">
        <f t="shared" si="2"/>
        <v/>
      </c>
      <c r="Q12" s="34"/>
      <c r="R12" s="34"/>
    </row>
    <row r="13" spans="1:18" x14ac:dyDescent="0.25">
      <c r="A13" s="27">
        <v>3</v>
      </c>
      <c r="B13" s="30" t="s">
        <v>6</v>
      </c>
      <c r="C13" s="31"/>
      <c r="D13" s="31"/>
      <c r="E13" s="31"/>
      <c r="F13" s="39"/>
      <c r="G13" s="33"/>
      <c r="H13" s="33"/>
      <c r="I13" s="40"/>
      <c r="J13" s="40"/>
      <c r="K13" s="41"/>
      <c r="L13" s="33"/>
      <c r="M13" s="35"/>
      <c r="N13" s="36" t="str">
        <f t="shared" si="0"/>
        <v/>
      </c>
      <c r="O13" s="36" t="str">
        <f t="shared" si="1"/>
        <v/>
      </c>
      <c r="P13" s="37" t="str">
        <f t="shared" si="2"/>
        <v/>
      </c>
      <c r="Q13" s="34"/>
      <c r="R13" s="34"/>
    </row>
    <row r="14" spans="1:18" x14ac:dyDescent="0.25">
      <c r="A14" s="27">
        <v>4</v>
      </c>
      <c r="B14" s="30" t="s">
        <v>6</v>
      </c>
      <c r="C14" s="31"/>
      <c r="D14" s="31"/>
      <c r="E14" s="31"/>
      <c r="F14" s="32"/>
      <c r="G14" s="33"/>
      <c r="H14" s="33"/>
      <c r="I14" s="34"/>
      <c r="J14" s="34"/>
      <c r="K14" s="35"/>
      <c r="L14" s="33"/>
      <c r="M14" s="35"/>
      <c r="N14" s="36" t="str">
        <f t="shared" si="0"/>
        <v/>
      </c>
      <c r="O14" s="36" t="str">
        <f t="shared" si="1"/>
        <v/>
      </c>
      <c r="P14" s="37" t="str">
        <f t="shared" si="2"/>
        <v/>
      </c>
      <c r="Q14" s="34"/>
      <c r="R14" s="34"/>
    </row>
    <row r="15" spans="1:18" x14ac:dyDescent="0.25">
      <c r="A15" s="27">
        <v>5</v>
      </c>
      <c r="B15" s="30" t="s">
        <v>6</v>
      </c>
      <c r="C15" s="31"/>
      <c r="D15" s="31"/>
      <c r="E15" s="31"/>
      <c r="F15" s="32"/>
      <c r="G15" s="33"/>
      <c r="H15" s="33"/>
      <c r="I15" s="34"/>
      <c r="J15" s="34"/>
      <c r="K15" s="35"/>
      <c r="L15" s="33"/>
      <c r="M15" s="35"/>
      <c r="N15" s="36" t="str">
        <f t="shared" si="0"/>
        <v/>
      </c>
      <c r="O15" s="36" t="str">
        <f t="shared" si="1"/>
        <v/>
      </c>
      <c r="P15" s="37" t="str">
        <f t="shared" si="2"/>
        <v/>
      </c>
      <c r="Q15" s="34"/>
      <c r="R15" s="34"/>
    </row>
    <row r="16" spans="1:18" x14ac:dyDescent="0.25">
      <c r="A16" s="27">
        <v>6</v>
      </c>
      <c r="B16" s="30" t="s">
        <v>6</v>
      </c>
      <c r="C16" s="31"/>
      <c r="D16" s="31"/>
      <c r="E16" s="31"/>
      <c r="F16" s="32"/>
      <c r="G16" s="33"/>
      <c r="H16" s="33"/>
      <c r="I16" s="34"/>
      <c r="J16" s="34"/>
      <c r="K16" s="35"/>
      <c r="L16" s="33"/>
      <c r="M16" s="35"/>
      <c r="N16" s="36" t="str">
        <f t="shared" si="0"/>
        <v/>
      </c>
      <c r="O16" s="36" t="str">
        <f t="shared" si="1"/>
        <v/>
      </c>
      <c r="P16" s="37" t="str">
        <f t="shared" si="2"/>
        <v/>
      </c>
      <c r="Q16" s="34"/>
      <c r="R16" s="34"/>
    </row>
    <row r="17" spans="1:18" x14ac:dyDescent="0.25">
      <c r="A17" s="27">
        <v>7</v>
      </c>
      <c r="B17" s="30" t="s">
        <v>6</v>
      </c>
      <c r="C17" s="31"/>
      <c r="D17" s="31"/>
      <c r="E17" s="31"/>
      <c r="F17" s="32"/>
      <c r="G17" s="33"/>
      <c r="H17" s="33"/>
      <c r="I17" s="34"/>
      <c r="J17" s="34"/>
      <c r="K17" s="35"/>
      <c r="L17" s="33"/>
      <c r="M17" s="35"/>
      <c r="N17" s="36" t="str">
        <f t="shared" si="0"/>
        <v/>
      </c>
      <c r="O17" s="36" t="str">
        <f t="shared" si="1"/>
        <v/>
      </c>
      <c r="P17" s="37" t="str">
        <f t="shared" si="2"/>
        <v/>
      </c>
      <c r="Q17" s="34"/>
      <c r="R17" s="34"/>
    </row>
    <row r="18" spans="1:18" x14ac:dyDescent="0.25">
      <c r="A18" s="27">
        <v>8</v>
      </c>
      <c r="B18" s="30" t="s">
        <v>6</v>
      </c>
      <c r="C18" s="31"/>
      <c r="D18" s="31"/>
      <c r="E18" s="31"/>
      <c r="F18" s="32"/>
      <c r="G18" s="33"/>
      <c r="H18" s="33"/>
      <c r="I18" s="34"/>
      <c r="J18" s="34"/>
      <c r="K18" s="35"/>
      <c r="L18" s="33"/>
      <c r="M18" s="35"/>
      <c r="N18" s="36" t="str">
        <f t="shared" si="0"/>
        <v/>
      </c>
      <c r="O18" s="36" t="str">
        <f t="shared" si="1"/>
        <v/>
      </c>
      <c r="P18" s="37" t="str">
        <f t="shared" si="2"/>
        <v/>
      </c>
      <c r="Q18" s="34"/>
      <c r="R18" s="34"/>
    </row>
    <row r="19" spans="1:18" x14ac:dyDescent="0.25">
      <c r="A19" s="27">
        <v>9</v>
      </c>
      <c r="B19" s="30" t="s">
        <v>6</v>
      </c>
      <c r="C19" s="31"/>
      <c r="D19" s="31"/>
      <c r="E19" s="31"/>
      <c r="F19" s="32"/>
      <c r="G19" s="33"/>
      <c r="H19" s="33"/>
      <c r="I19" s="34"/>
      <c r="J19" s="34"/>
      <c r="K19" s="35"/>
      <c r="L19" s="33"/>
      <c r="M19" s="35"/>
      <c r="N19" s="36" t="str">
        <f t="shared" si="0"/>
        <v/>
      </c>
      <c r="O19" s="36" t="str">
        <f t="shared" si="1"/>
        <v/>
      </c>
      <c r="P19" s="37" t="str">
        <f t="shared" si="2"/>
        <v/>
      </c>
      <c r="Q19" s="34"/>
      <c r="R19" s="34"/>
    </row>
    <row r="20" spans="1:18" x14ac:dyDescent="0.25">
      <c r="A20" s="27">
        <v>10</v>
      </c>
      <c r="B20" s="30" t="s">
        <v>6</v>
      </c>
      <c r="C20" s="31"/>
      <c r="D20" s="31"/>
      <c r="E20" s="31"/>
      <c r="F20" s="32"/>
      <c r="G20" s="33"/>
      <c r="H20" s="33"/>
      <c r="I20" s="34"/>
      <c r="J20" s="34"/>
      <c r="K20" s="35"/>
      <c r="L20" s="33"/>
      <c r="M20" s="35"/>
      <c r="N20" s="36" t="str">
        <f t="shared" si="0"/>
        <v/>
      </c>
      <c r="O20" s="36" t="str">
        <f t="shared" si="1"/>
        <v/>
      </c>
      <c r="P20" s="37" t="str">
        <f t="shared" si="2"/>
        <v/>
      </c>
      <c r="Q20" s="34"/>
      <c r="R20" s="34"/>
    </row>
    <row r="21" spans="1:18" x14ac:dyDescent="0.25">
      <c r="A21" s="27">
        <v>11</v>
      </c>
      <c r="B21" s="30" t="s">
        <v>6</v>
      </c>
      <c r="C21" s="31"/>
      <c r="D21" s="31"/>
      <c r="E21" s="31"/>
      <c r="F21" s="32"/>
      <c r="G21" s="33"/>
      <c r="H21" s="33"/>
      <c r="I21" s="34"/>
      <c r="J21" s="34"/>
      <c r="K21" s="35"/>
      <c r="L21" s="33"/>
      <c r="M21" s="35"/>
      <c r="N21" s="36" t="str">
        <f t="shared" si="0"/>
        <v/>
      </c>
      <c r="O21" s="36" t="str">
        <f t="shared" si="1"/>
        <v/>
      </c>
      <c r="P21" s="37" t="str">
        <f t="shared" si="2"/>
        <v/>
      </c>
      <c r="Q21" s="34"/>
      <c r="R21" s="34"/>
    </row>
    <row r="22" spans="1:18" x14ac:dyDescent="0.25">
      <c r="A22" s="27">
        <v>12</v>
      </c>
      <c r="B22" s="30" t="s">
        <v>6</v>
      </c>
      <c r="C22" s="31"/>
      <c r="D22" s="31"/>
      <c r="E22" s="31"/>
      <c r="F22" s="32"/>
      <c r="G22" s="33"/>
      <c r="H22" s="33"/>
      <c r="I22" s="34"/>
      <c r="J22" s="34"/>
      <c r="K22" s="35"/>
      <c r="L22" s="33"/>
      <c r="M22" s="35"/>
      <c r="N22" s="36" t="str">
        <f t="shared" si="0"/>
        <v/>
      </c>
      <c r="O22" s="36" t="str">
        <f t="shared" si="1"/>
        <v/>
      </c>
      <c r="P22" s="37" t="str">
        <f t="shared" si="2"/>
        <v/>
      </c>
      <c r="Q22" s="34"/>
      <c r="R22" s="34"/>
    </row>
    <row r="23" spans="1:18" x14ac:dyDescent="0.25">
      <c r="A23" s="27">
        <v>13</v>
      </c>
      <c r="B23" s="30" t="s">
        <v>6</v>
      </c>
      <c r="C23" s="31"/>
      <c r="D23" s="31"/>
      <c r="E23" s="31"/>
      <c r="F23" s="32"/>
      <c r="G23" s="33"/>
      <c r="H23" s="33"/>
      <c r="I23" s="34"/>
      <c r="J23" s="34"/>
      <c r="K23" s="35"/>
      <c r="L23" s="33"/>
      <c r="M23" s="35"/>
      <c r="N23" s="36" t="str">
        <f t="shared" si="0"/>
        <v/>
      </c>
      <c r="O23" s="36" t="str">
        <f t="shared" si="1"/>
        <v/>
      </c>
      <c r="P23" s="37" t="str">
        <f t="shared" si="2"/>
        <v/>
      </c>
      <c r="Q23" s="34"/>
      <c r="R23" s="34"/>
    </row>
    <row r="24" spans="1:18" x14ac:dyDescent="0.25">
      <c r="A24" s="27">
        <v>14</v>
      </c>
      <c r="B24" s="30" t="s">
        <v>6</v>
      </c>
      <c r="C24" s="31"/>
      <c r="D24" s="31"/>
      <c r="E24" s="31"/>
      <c r="F24" s="32"/>
      <c r="G24" s="33"/>
      <c r="H24" s="33"/>
      <c r="I24" s="34"/>
      <c r="J24" s="34"/>
      <c r="K24" s="35"/>
      <c r="L24" s="33"/>
      <c r="M24" s="35"/>
      <c r="N24" s="36" t="str">
        <f t="shared" si="0"/>
        <v/>
      </c>
      <c r="O24" s="36" t="str">
        <f t="shared" si="1"/>
        <v/>
      </c>
      <c r="P24" s="37" t="str">
        <f t="shared" si="2"/>
        <v/>
      </c>
      <c r="Q24" s="34"/>
      <c r="R24" s="34"/>
    </row>
    <row r="25" spans="1:18" x14ac:dyDescent="0.25">
      <c r="A25" s="27">
        <v>15</v>
      </c>
      <c r="B25" s="30" t="s">
        <v>6</v>
      </c>
      <c r="C25" s="31"/>
      <c r="D25" s="31"/>
      <c r="E25" s="31"/>
      <c r="F25" s="32"/>
      <c r="G25" s="33"/>
      <c r="H25" s="33"/>
      <c r="I25" s="34"/>
      <c r="J25" s="34"/>
      <c r="K25" s="35"/>
      <c r="L25" s="33"/>
      <c r="M25" s="35"/>
      <c r="N25" s="36" t="str">
        <f t="shared" si="0"/>
        <v/>
      </c>
      <c r="O25" s="36" t="str">
        <f t="shared" si="1"/>
        <v/>
      </c>
      <c r="P25" s="37" t="str">
        <f t="shared" si="2"/>
        <v/>
      </c>
      <c r="Q25" s="34"/>
      <c r="R25" s="34"/>
    </row>
    <row r="26" spans="1:18" x14ac:dyDescent="0.25">
      <c r="A26" s="27">
        <v>16</v>
      </c>
      <c r="B26" s="30" t="s">
        <v>6</v>
      </c>
      <c r="C26" s="31"/>
      <c r="D26" s="31"/>
      <c r="E26" s="31"/>
      <c r="F26" s="32"/>
      <c r="G26" s="33"/>
      <c r="H26" s="33"/>
      <c r="I26" s="34"/>
      <c r="J26" s="34"/>
      <c r="K26" s="35"/>
      <c r="L26" s="33"/>
      <c r="M26" s="35"/>
      <c r="N26" s="36" t="str">
        <f t="shared" si="0"/>
        <v/>
      </c>
      <c r="O26" s="36" t="str">
        <f t="shared" si="1"/>
        <v/>
      </c>
      <c r="P26" s="37" t="str">
        <f t="shared" si="2"/>
        <v/>
      </c>
      <c r="Q26" s="34"/>
      <c r="R26" s="34"/>
    </row>
    <row r="27" spans="1:18" x14ac:dyDescent="0.25">
      <c r="A27" s="27">
        <v>17</v>
      </c>
      <c r="B27" s="30" t="s">
        <v>6</v>
      </c>
      <c r="C27" s="31"/>
      <c r="D27" s="31"/>
      <c r="E27" s="31"/>
      <c r="F27" s="32"/>
      <c r="G27" s="33"/>
      <c r="H27" s="33"/>
      <c r="I27" s="34"/>
      <c r="J27" s="34"/>
      <c r="K27" s="35"/>
      <c r="L27" s="33"/>
      <c r="M27" s="35"/>
      <c r="N27" s="36" t="str">
        <f t="shared" si="0"/>
        <v/>
      </c>
      <c r="O27" s="36" t="str">
        <f t="shared" si="1"/>
        <v/>
      </c>
      <c r="P27" s="37" t="str">
        <f t="shared" si="2"/>
        <v/>
      </c>
      <c r="Q27" s="34"/>
      <c r="R27" s="34"/>
    </row>
    <row r="28" spans="1:18" x14ac:dyDescent="0.25">
      <c r="A28" s="27">
        <v>18</v>
      </c>
      <c r="B28" s="30" t="s">
        <v>6</v>
      </c>
      <c r="C28" s="31"/>
      <c r="D28" s="31"/>
      <c r="E28" s="31"/>
      <c r="F28" s="32"/>
      <c r="G28" s="33"/>
      <c r="H28" s="33"/>
      <c r="I28" s="34"/>
      <c r="J28" s="34"/>
      <c r="K28" s="35"/>
      <c r="L28" s="33"/>
      <c r="M28" s="35"/>
      <c r="N28" s="36" t="str">
        <f t="shared" si="0"/>
        <v/>
      </c>
      <c r="O28" s="36" t="str">
        <f t="shared" si="1"/>
        <v/>
      </c>
      <c r="P28" s="37" t="str">
        <f t="shared" si="2"/>
        <v/>
      </c>
      <c r="Q28" s="34"/>
      <c r="R28" s="34"/>
    </row>
    <row r="29" spans="1:18" x14ac:dyDescent="0.25">
      <c r="A29" s="27">
        <v>19</v>
      </c>
      <c r="B29" s="30" t="s">
        <v>6</v>
      </c>
      <c r="C29" s="31"/>
      <c r="D29" s="31"/>
      <c r="E29" s="31"/>
      <c r="F29" s="32"/>
      <c r="G29" s="33"/>
      <c r="H29" s="33"/>
      <c r="I29" s="34"/>
      <c r="J29" s="34"/>
      <c r="K29" s="35"/>
      <c r="L29" s="33"/>
      <c r="M29" s="35"/>
      <c r="N29" s="36" t="str">
        <f t="shared" si="0"/>
        <v/>
      </c>
      <c r="O29" s="36" t="str">
        <f t="shared" si="1"/>
        <v/>
      </c>
      <c r="P29" s="37" t="str">
        <f t="shared" si="2"/>
        <v/>
      </c>
      <c r="Q29" s="34"/>
      <c r="R29" s="34"/>
    </row>
    <row r="30" spans="1:18" x14ac:dyDescent="0.25">
      <c r="A30" s="27">
        <v>20</v>
      </c>
      <c r="B30" s="30" t="s">
        <v>6</v>
      </c>
      <c r="C30" s="31"/>
      <c r="D30" s="31"/>
      <c r="E30" s="31"/>
      <c r="F30" s="32"/>
      <c r="G30" s="33"/>
      <c r="H30" s="33"/>
      <c r="I30" s="34"/>
      <c r="J30" s="34"/>
      <c r="K30" s="35"/>
      <c r="L30" s="33"/>
      <c r="M30" s="35"/>
      <c r="N30" s="36" t="str">
        <f t="shared" si="0"/>
        <v/>
      </c>
      <c r="O30" s="36" t="str">
        <f t="shared" si="1"/>
        <v/>
      </c>
      <c r="P30" s="37" t="str">
        <f t="shared" si="2"/>
        <v/>
      </c>
      <c r="Q30" s="34"/>
      <c r="R30" s="34"/>
    </row>
    <row r="31" spans="1:18" x14ac:dyDescent="0.25">
      <c r="A31" s="27">
        <v>21</v>
      </c>
      <c r="B31" s="30" t="s">
        <v>6</v>
      </c>
      <c r="C31" s="31"/>
      <c r="D31" s="31"/>
      <c r="E31" s="31"/>
      <c r="F31" s="32"/>
      <c r="G31" s="33"/>
      <c r="H31" s="33"/>
      <c r="I31" s="34"/>
      <c r="J31" s="34"/>
      <c r="K31" s="35"/>
      <c r="L31" s="33"/>
      <c r="M31" s="35"/>
      <c r="N31" s="36" t="str">
        <f t="shared" si="0"/>
        <v/>
      </c>
      <c r="O31" s="36" t="str">
        <f t="shared" si="1"/>
        <v/>
      </c>
      <c r="P31" s="37" t="str">
        <f t="shared" si="2"/>
        <v/>
      </c>
      <c r="Q31" s="34"/>
      <c r="R31" s="34"/>
    </row>
    <row r="32" spans="1:18" x14ac:dyDescent="0.25">
      <c r="A32" s="27">
        <v>22</v>
      </c>
      <c r="B32" s="30" t="s">
        <v>6</v>
      </c>
      <c r="C32" s="31"/>
      <c r="D32" s="31"/>
      <c r="E32" s="31"/>
      <c r="F32" s="32"/>
      <c r="G32" s="33"/>
      <c r="H32" s="33"/>
      <c r="I32" s="34"/>
      <c r="J32" s="34"/>
      <c r="K32" s="35"/>
      <c r="L32" s="33"/>
      <c r="M32" s="35"/>
      <c r="N32" s="36" t="str">
        <f t="shared" si="0"/>
        <v/>
      </c>
      <c r="O32" s="36" t="str">
        <f t="shared" si="1"/>
        <v/>
      </c>
      <c r="P32" s="37" t="str">
        <f t="shared" si="2"/>
        <v/>
      </c>
      <c r="Q32" s="34"/>
      <c r="R32" s="34"/>
    </row>
    <row r="33" spans="1:18" x14ac:dyDescent="0.25">
      <c r="A33" s="27">
        <v>23</v>
      </c>
      <c r="B33" s="30" t="s">
        <v>6</v>
      </c>
      <c r="C33" s="31"/>
      <c r="D33" s="31"/>
      <c r="E33" s="31"/>
      <c r="F33" s="32"/>
      <c r="G33" s="33"/>
      <c r="H33" s="33"/>
      <c r="I33" s="34"/>
      <c r="J33" s="34"/>
      <c r="K33" s="35"/>
      <c r="L33" s="33"/>
      <c r="M33" s="35"/>
      <c r="N33" s="36" t="str">
        <f t="shared" si="0"/>
        <v/>
      </c>
      <c r="O33" s="36" t="str">
        <f t="shared" si="1"/>
        <v/>
      </c>
      <c r="P33" s="37" t="str">
        <f t="shared" si="2"/>
        <v/>
      </c>
      <c r="Q33" s="34"/>
      <c r="R33" s="34"/>
    </row>
    <row r="34" spans="1:18" x14ac:dyDescent="0.25">
      <c r="A34" s="27">
        <v>24</v>
      </c>
      <c r="B34" s="30" t="s">
        <v>6</v>
      </c>
      <c r="C34" s="31"/>
      <c r="D34" s="31"/>
      <c r="E34" s="31"/>
      <c r="F34" s="32"/>
      <c r="G34" s="33"/>
      <c r="H34" s="33"/>
      <c r="I34" s="34"/>
      <c r="J34" s="34"/>
      <c r="K34" s="35"/>
      <c r="L34" s="33"/>
      <c r="M34" s="35"/>
      <c r="N34" s="36" t="str">
        <f t="shared" si="0"/>
        <v/>
      </c>
      <c r="O34" s="36" t="str">
        <f t="shared" si="1"/>
        <v/>
      </c>
      <c r="P34" s="37" t="str">
        <f t="shared" si="2"/>
        <v/>
      </c>
      <c r="Q34" s="34"/>
      <c r="R34" s="34"/>
    </row>
    <row r="35" spans="1:18" x14ac:dyDescent="0.25">
      <c r="A35" s="27">
        <v>25</v>
      </c>
      <c r="B35" s="30" t="s">
        <v>6</v>
      </c>
      <c r="C35" s="31"/>
      <c r="D35" s="31"/>
      <c r="E35" s="31"/>
      <c r="F35" s="32"/>
      <c r="G35" s="33"/>
      <c r="H35" s="33"/>
      <c r="I35" s="34"/>
      <c r="J35" s="34"/>
      <c r="K35" s="35"/>
      <c r="L35" s="33"/>
      <c r="M35" s="35"/>
      <c r="N35" s="36" t="str">
        <f t="shared" si="0"/>
        <v/>
      </c>
      <c r="O35" s="36" t="str">
        <f t="shared" si="1"/>
        <v/>
      </c>
      <c r="P35" s="37" t="str">
        <f t="shared" si="2"/>
        <v/>
      </c>
      <c r="Q35" s="34"/>
      <c r="R35" s="34"/>
    </row>
    <row r="36" spans="1:18" x14ac:dyDescent="0.25">
      <c r="A36" s="27">
        <v>26</v>
      </c>
      <c r="B36" s="30" t="s">
        <v>6</v>
      </c>
      <c r="C36" s="31"/>
      <c r="D36" s="31"/>
      <c r="E36" s="31"/>
      <c r="F36" s="32"/>
      <c r="G36" s="33"/>
      <c r="H36" s="33"/>
      <c r="I36" s="34"/>
      <c r="J36" s="34"/>
      <c r="K36" s="35"/>
      <c r="L36" s="33"/>
      <c r="M36" s="35"/>
      <c r="N36" s="36" t="str">
        <f t="shared" si="0"/>
        <v/>
      </c>
      <c r="O36" s="36" t="str">
        <f t="shared" si="1"/>
        <v/>
      </c>
      <c r="P36" s="37" t="str">
        <f t="shared" si="2"/>
        <v/>
      </c>
      <c r="Q36" s="34"/>
      <c r="R36" s="34"/>
    </row>
    <row r="37" spans="1:18" x14ac:dyDescent="0.25">
      <c r="A37" s="27">
        <v>27</v>
      </c>
      <c r="B37" s="30" t="s">
        <v>6</v>
      </c>
      <c r="C37" s="31"/>
      <c r="D37" s="31"/>
      <c r="E37" s="31"/>
      <c r="F37" s="32"/>
      <c r="G37" s="33"/>
      <c r="H37" s="33"/>
      <c r="I37" s="34"/>
      <c r="J37" s="34"/>
      <c r="K37" s="35"/>
      <c r="L37" s="33"/>
      <c r="M37" s="35"/>
      <c r="N37" s="36" t="str">
        <f t="shared" si="0"/>
        <v/>
      </c>
      <c r="O37" s="36" t="str">
        <f t="shared" si="1"/>
        <v/>
      </c>
      <c r="P37" s="37" t="str">
        <f t="shared" si="2"/>
        <v/>
      </c>
      <c r="Q37" s="34"/>
      <c r="R37" s="34"/>
    </row>
    <row r="38" spans="1:18" x14ac:dyDescent="0.25">
      <c r="A38" s="27">
        <v>28</v>
      </c>
      <c r="B38" s="30" t="s">
        <v>6</v>
      </c>
      <c r="C38" s="31"/>
      <c r="D38" s="31"/>
      <c r="E38" s="31"/>
      <c r="F38" s="32"/>
      <c r="G38" s="33"/>
      <c r="H38" s="33"/>
      <c r="I38" s="34"/>
      <c r="J38" s="34"/>
      <c r="K38" s="35"/>
      <c r="L38" s="33"/>
      <c r="M38" s="35"/>
      <c r="N38" s="36" t="str">
        <f t="shared" si="0"/>
        <v/>
      </c>
      <c r="O38" s="36" t="str">
        <f t="shared" si="1"/>
        <v/>
      </c>
      <c r="P38" s="37" t="str">
        <f t="shared" si="2"/>
        <v/>
      </c>
      <c r="Q38" s="34"/>
      <c r="R38" s="34"/>
    </row>
    <row r="39" spans="1:18" x14ac:dyDescent="0.25">
      <c r="A39" s="27">
        <v>29</v>
      </c>
      <c r="B39" s="30" t="s">
        <v>6</v>
      </c>
      <c r="C39" s="31"/>
      <c r="D39" s="31"/>
      <c r="E39" s="31"/>
      <c r="F39" s="32"/>
      <c r="G39" s="33"/>
      <c r="H39" s="33"/>
      <c r="I39" s="34"/>
      <c r="J39" s="34"/>
      <c r="K39" s="35"/>
      <c r="L39" s="33"/>
      <c r="M39" s="35"/>
      <c r="N39" s="36" t="str">
        <f t="shared" si="0"/>
        <v/>
      </c>
      <c r="O39" s="36" t="str">
        <f t="shared" si="1"/>
        <v/>
      </c>
      <c r="P39" s="37" t="str">
        <f t="shared" si="2"/>
        <v/>
      </c>
      <c r="Q39" s="34"/>
      <c r="R39" s="34"/>
    </row>
    <row r="40" spans="1:18" x14ac:dyDescent="0.25">
      <c r="A40" s="27">
        <v>30</v>
      </c>
      <c r="B40" s="30" t="s">
        <v>6</v>
      </c>
      <c r="C40" s="31"/>
      <c r="D40" s="31"/>
      <c r="E40" s="31"/>
      <c r="F40" s="32"/>
      <c r="G40" s="33"/>
      <c r="H40" s="33"/>
      <c r="I40" s="34"/>
      <c r="J40" s="34"/>
      <c r="K40" s="35"/>
      <c r="L40" s="33"/>
      <c r="M40" s="35"/>
      <c r="N40" s="36" t="str">
        <f t="shared" si="0"/>
        <v/>
      </c>
      <c r="O40" s="36" t="str">
        <f t="shared" si="1"/>
        <v/>
      </c>
      <c r="P40" s="37" t="str">
        <f t="shared" si="2"/>
        <v/>
      </c>
      <c r="Q40" s="34"/>
      <c r="R40" s="34"/>
    </row>
    <row r="41" spans="1:18" x14ac:dyDescent="0.25">
      <c r="A41" s="27">
        <v>31</v>
      </c>
      <c r="B41" s="30" t="s">
        <v>6</v>
      </c>
      <c r="C41" s="31"/>
      <c r="D41" s="31"/>
      <c r="E41" s="31"/>
      <c r="F41" s="32"/>
      <c r="G41" s="33"/>
      <c r="H41" s="33"/>
      <c r="I41" s="34"/>
      <c r="J41" s="34"/>
      <c r="K41" s="35"/>
      <c r="L41" s="33"/>
      <c r="M41" s="35"/>
      <c r="N41" s="36" t="str">
        <f t="shared" si="0"/>
        <v/>
      </c>
      <c r="O41" s="36" t="str">
        <f t="shared" si="1"/>
        <v/>
      </c>
      <c r="P41" s="37" t="str">
        <f t="shared" si="2"/>
        <v/>
      </c>
      <c r="Q41" s="34"/>
      <c r="R41" s="34"/>
    </row>
    <row r="42" spans="1:18" x14ac:dyDescent="0.25">
      <c r="A42" s="27">
        <v>32</v>
      </c>
      <c r="B42" s="30" t="s">
        <v>6</v>
      </c>
      <c r="C42" s="31"/>
      <c r="D42" s="31"/>
      <c r="E42" s="31"/>
      <c r="F42" s="32"/>
      <c r="G42" s="33"/>
      <c r="H42" s="33"/>
      <c r="I42" s="34"/>
      <c r="J42" s="34"/>
      <c r="K42" s="35"/>
      <c r="L42" s="33"/>
      <c r="M42" s="35"/>
      <c r="N42" s="36" t="str">
        <f t="shared" si="0"/>
        <v/>
      </c>
      <c r="O42" s="36" t="str">
        <f t="shared" si="1"/>
        <v/>
      </c>
      <c r="P42" s="37" t="str">
        <f t="shared" si="2"/>
        <v/>
      </c>
      <c r="Q42" s="34"/>
      <c r="R42" s="34"/>
    </row>
    <row r="43" spans="1:18" x14ac:dyDescent="0.25">
      <c r="A43" s="27">
        <v>33</v>
      </c>
      <c r="B43" s="30" t="s">
        <v>6</v>
      </c>
      <c r="C43" s="31"/>
      <c r="D43" s="31"/>
      <c r="E43" s="31"/>
      <c r="F43" s="32"/>
      <c r="G43" s="35"/>
      <c r="H43" s="35"/>
      <c r="I43" s="34"/>
      <c r="J43" s="34"/>
      <c r="K43" s="35"/>
      <c r="L43" s="33"/>
      <c r="M43" s="35"/>
      <c r="N43" s="36" t="str">
        <f t="shared" ref="N43:N74" si="3">IF(M43="","",M43/$E$9)</f>
        <v/>
      </c>
      <c r="O43" s="36" t="str">
        <f t="shared" ref="O43:O60" si="4">IF(M43="","",M43/$K$9)</f>
        <v/>
      </c>
      <c r="P43" s="37" t="str">
        <f t="shared" ref="P43:P60" si="5">IF(M43="","",IF($K$9=M43,$L$9,IF(M43&gt;=$H$9,"призер","участник")))</f>
        <v/>
      </c>
      <c r="Q43" s="34"/>
      <c r="R43" s="34"/>
    </row>
    <row r="44" spans="1:18" x14ac:dyDescent="0.25">
      <c r="A44" s="27">
        <v>34</v>
      </c>
      <c r="B44" s="30" t="s">
        <v>6</v>
      </c>
      <c r="C44" s="31"/>
      <c r="D44" s="31"/>
      <c r="E44" s="31"/>
      <c r="F44" s="32"/>
      <c r="G44" s="33"/>
      <c r="H44" s="33"/>
      <c r="I44" s="34"/>
      <c r="J44" s="34"/>
      <c r="K44" s="35"/>
      <c r="L44" s="33"/>
      <c r="M44" s="35"/>
      <c r="N44" s="36" t="str">
        <f t="shared" si="3"/>
        <v/>
      </c>
      <c r="O44" s="36" t="str">
        <f t="shared" si="4"/>
        <v/>
      </c>
      <c r="P44" s="37" t="str">
        <f t="shared" si="5"/>
        <v/>
      </c>
      <c r="Q44" s="34"/>
      <c r="R44" s="34"/>
    </row>
    <row r="45" spans="1:18" x14ac:dyDescent="0.25">
      <c r="A45" s="27">
        <v>35</v>
      </c>
      <c r="B45" s="30" t="s">
        <v>6</v>
      </c>
      <c r="C45" s="31"/>
      <c r="D45" s="31"/>
      <c r="E45" s="31"/>
      <c r="F45" s="32"/>
      <c r="G45" s="35"/>
      <c r="H45" s="35"/>
      <c r="I45" s="34"/>
      <c r="J45" s="34"/>
      <c r="K45" s="35"/>
      <c r="L45" s="33"/>
      <c r="M45" s="35"/>
      <c r="N45" s="36" t="str">
        <f t="shared" si="3"/>
        <v/>
      </c>
      <c r="O45" s="36" t="str">
        <f t="shared" si="4"/>
        <v/>
      </c>
      <c r="P45" s="37" t="str">
        <f t="shared" si="5"/>
        <v/>
      </c>
      <c r="Q45" s="34"/>
      <c r="R45" s="34"/>
    </row>
    <row r="46" spans="1:18" x14ac:dyDescent="0.25">
      <c r="A46" s="27">
        <v>36</v>
      </c>
      <c r="B46" s="30" t="s">
        <v>6</v>
      </c>
      <c r="C46" s="31"/>
      <c r="D46" s="31"/>
      <c r="E46" s="31"/>
      <c r="F46" s="32"/>
      <c r="G46" s="33"/>
      <c r="H46" s="33"/>
      <c r="I46" s="34"/>
      <c r="J46" s="34"/>
      <c r="K46" s="35"/>
      <c r="L46" s="33"/>
      <c r="M46" s="35"/>
      <c r="N46" s="36" t="str">
        <f t="shared" si="3"/>
        <v/>
      </c>
      <c r="O46" s="36" t="str">
        <f t="shared" si="4"/>
        <v/>
      </c>
      <c r="P46" s="37" t="str">
        <f t="shared" si="5"/>
        <v/>
      </c>
      <c r="Q46" s="34"/>
      <c r="R46" s="34"/>
    </row>
    <row r="47" spans="1:18" x14ac:dyDescent="0.25">
      <c r="A47" s="27">
        <v>37</v>
      </c>
      <c r="B47" s="30" t="s">
        <v>6</v>
      </c>
      <c r="C47" s="31"/>
      <c r="D47" s="31"/>
      <c r="E47" s="31"/>
      <c r="F47" s="32"/>
      <c r="G47" s="35"/>
      <c r="H47" s="35"/>
      <c r="I47" s="34"/>
      <c r="J47" s="34"/>
      <c r="K47" s="35"/>
      <c r="L47" s="33"/>
      <c r="M47" s="35"/>
      <c r="N47" s="36" t="str">
        <f t="shared" si="3"/>
        <v/>
      </c>
      <c r="O47" s="36" t="str">
        <f t="shared" si="4"/>
        <v/>
      </c>
      <c r="P47" s="37" t="str">
        <f t="shared" si="5"/>
        <v/>
      </c>
      <c r="Q47" s="34"/>
      <c r="R47" s="34"/>
    </row>
    <row r="48" spans="1:18" x14ac:dyDescent="0.25">
      <c r="A48" s="27">
        <v>38</v>
      </c>
      <c r="B48" s="30" t="s">
        <v>6</v>
      </c>
      <c r="C48" s="31"/>
      <c r="D48" s="31"/>
      <c r="E48" s="31"/>
      <c r="F48" s="32"/>
      <c r="G48" s="33"/>
      <c r="H48" s="33"/>
      <c r="I48" s="34"/>
      <c r="J48" s="34"/>
      <c r="K48" s="35"/>
      <c r="L48" s="33"/>
      <c r="M48" s="35"/>
      <c r="N48" s="36" t="str">
        <f t="shared" si="3"/>
        <v/>
      </c>
      <c r="O48" s="36" t="str">
        <f t="shared" si="4"/>
        <v/>
      </c>
      <c r="P48" s="37" t="str">
        <f t="shared" si="5"/>
        <v/>
      </c>
      <c r="Q48" s="34"/>
      <c r="R48" s="34"/>
    </row>
    <row r="49" spans="1:18" x14ac:dyDescent="0.25">
      <c r="A49" s="27">
        <v>39</v>
      </c>
      <c r="B49" s="30" t="s">
        <v>6</v>
      </c>
      <c r="C49" s="31"/>
      <c r="D49" s="31"/>
      <c r="E49" s="31"/>
      <c r="F49" s="32"/>
      <c r="G49" s="35"/>
      <c r="H49" s="35"/>
      <c r="I49" s="34"/>
      <c r="J49" s="34"/>
      <c r="K49" s="35"/>
      <c r="L49" s="33"/>
      <c r="M49" s="35"/>
      <c r="N49" s="36" t="str">
        <f t="shared" si="3"/>
        <v/>
      </c>
      <c r="O49" s="36" t="str">
        <f t="shared" si="4"/>
        <v/>
      </c>
      <c r="P49" s="37" t="str">
        <f t="shared" si="5"/>
        <v/>
      </c>
      <c r="Q49" s="34"/>
      <c r="R49" s="34"/>
    </row>
    <row r="50" spans="1:18" x14ac:dyDescent="0.25">
      <c r="A50" s="27">
        <v>40</v>
      </c>
      <c r="B50" s="30" t="s">
        <v>6</v>
      </c>
      <c r="C50" s="31"/>
      <c r="D50" s="31"/>
      <c r="E50" s="31"/>
      <c r="F50" s="32"/>
      <c r="G50" s="33"/>
      <c r="H50" s="33"/>
      <c r="I50" s="34"/>
      <c r="J50" s="34"/>
      <c r="K50" s="35"/>
      <c r="L50" s="33"/>
      <c r="M50" s="35"/>
      <c r="N50" s="36" t="str">
        <f t="shared" si="3"/>
        <v/>
      </c>
      <c r="O50" s="36" t="str">
        <f t="shared" si="4"/>
        <v/>
      </c>
      <c r="P50" s="37" t="str">
        <f t="shared" si="5"/>
        <v/>
      </c>
      <c r="Q50" s="34"/>
      <c r="R50" s="34"/>
    </row>
    <row r="51" spans="1:18" x14ac:dyDescent="0.25">
      <c r="A51" s="27">
        <v>41</v>
      </c>
      <c r="B51" s="30" t="s">
        <v>6</v>
      </c>
      <c r="C51" s="31"/>
      <c r="D51" s="31"/>
      <c r="E51" s="31"/>
      <c r="F51" s="32"/>
      <c r="G51" s="35"/>
      <c r="H51" s="35"/>
      <c r="I51" s="34"/>
      <c r="J51" s="34"/>
      <c r="K51" s="35"/>
      <c r="L51" s="33"/>
      <c r="M51" s="35"/>
      <c r="N51" s="36" t="str">
        <f t="shared" si="3"/>
        <v/>
      </c>
      <c r="O51" s="36" t="str">
        <f t="shared" si="4"/>
        <v/>
      </c>
      <c r="P51" s="37" t="str">
        <f t="shared" si="5"/>
        <v/>
      </c>
      <c r="Q51" s="34"/>
      <c r="R51" s="34"/>
    </row>
    <row r="52" spans="1:18" x14ac:dyDescent="0.25">
      <c r="A52" s="27">
        <v>42</v>
      </c>
      <c r="B52" s="30" t="s">
        <v>6</v>
      </c>
      <c r="C52" s="31"/>
      <c r="D52" s="31"/>
      <c r="E52" s="31"/>
      <c r="F52" s="32"/>
      <c r="G52" s="33"/>
      <c r="H52" s="33"/>
      <c r="I52" s="34"/>
      <c r="J52" s="34"/>
      <c r="K52" s="35"/>
      <c r="L52" s="33"/>
      <c r="M52" s="35"/>
      <c r="N52" s="36" t="str">
        <f t="shared" si="3"/>
        <v/>
      </c>
      <c r="O52" s="36" t="str">
        <f t="shared" si="4"/>
        <v/>
      </c>
      <c r="P52" s="37" t="str">
        <f t="shared" si="5"/>
        <v/>
      </c>
      <c r="Q52" s="34"/>
      <c r="R52" s="34"/>
    </row>
    <row r="53" spans="1:18" x14ac:dyDescent="0.25">
      <c r="A53" s="27">
        <v>43</v>
      </c>
      <c r="B53" s="30" t="s">
        <v>6</v>
      </c>
      <c r="C53" s="31"/>
      <c r="D53" s="31"/>
      <c r="E53" s="31"/>
      <c r="F53" s="32"/>
      <c r="G53" s="35"/>
      <c r="H53" s="35"/>
      <c r="I53" s="34"/>
      <c r="J53" s="34"/>
      <c r="K53" s="35"/>
      <c r="L53" s="33"/>
      <c r="M53" s="35"/>
      <c r="N53" s="36" t="str">
        <f t="shared" si="3"/>
        <v/>
      </c>
      <c r="O53" s="36" t="str">
        <f t="shared" si="4"/>
        <v/>
      </c>
      <c r="P53" s="37" t="str">
        <f t="shared" si="5"/>
        <v/>
      </c>
      <c r="Q53" s="34"/>
      <c r="R53" s="34"/>
    </row>
    <row r="54" spans="1:18" x14ac:dyDescent="0.25">
      <c r="A54" s="27">
        <v>44</v>
      </c>
      <c r="B54" s="30" t="s">
        <v>6</v>
      </c>
      <c r="C54" s="31"/>
      <c r="D54" s="31"/>
      <c r="E54" s="31"/>
      <c r="F54" s="32"/>
      <c r="G54" s="33"/>
      <c r="H54" s="33"/>
      <c r="I54" s="34"/>
      <c r="J54" s="34"/>
      <c r="K54" s="35"/>
      <c r="L54" s="33"/>
      <c r="M54" s="35"/>
      <c r="N54" s="36" t="str">
        <f t="shared" si="3"/>
        <v/>
      </c>
      <c r="O54" s="36" t="str">
        <f t="shared" si="4"/>
        <v/>
      </c>
      <c r="P54" s="37" t="str">
        <f t="shared" si="5"/>
        <v/>
      </c>
      <c r="Q54" s="34"/>
      <c r="R54" s="34"/>
    </row>
    <row r="55" spans="1:18" x14ac:dyDescent="0.25">
      <c r="A55" s="27">
        <v>45</v>
      </c>
      <c r="B55" s="30" t="s">
        <v>6</v>
      </c>
      <c r="C55" s="31"/>
      <c r="D55" s="31"/>
      <c r="E55" s="31"/>
      <c r="F55" s="32"/>
      <c r="G55" s="35"/>
      <c r="H55" s="35"/>
      <c r="I55" s="34"/>
      <c r="J55" s="34"/>
      <c r="K55" s="35"/>
      <c r="L55" s="33"/>
      <c r="M55" s="35"/>
      <c r="N55" s="36" t="str">
        <f t="shared" si="3"/>
        <v/>
      </c>
      <c r="O55" s="36" t="str">
        <f t="shared" si="4"/>
        <v/>
      </c>
      <c r="P55" s="37" t="str">
        <f t="shared" si="5"/>
        <v/>
      </c>
      <c r="Q55" s="34"/>
      <c r="R55" s="34"/>
    </row>
    <row r="56" spans="1:18" x14ac:dyDescent="0.25">
      <c r="A56" s="27">
        <v>46</v>
      </c>
      <c r="B56" s="30" t="s">
        <v>6</v>
      </c>
      <c r="C56" s="31"/>
      <c r="D56" s="31"/>
      <c r="E56" s="31"/>
      <c r="F56" s="32"/>
      <c r="G56" s="33"/>
      <c r="H56" s="33"/>
      <c r="I56" s="34"/>
      <c r="J56" s="34"/>
      <c r="K56" s="35"/>
      <c r="L56" s="33"/>
      <c r="M56" s="35"/>
      <c r="N56" s="36" t="str">
        <f t="shared" si="3"/>
        <v/>
      </c>
      <c r="O56" s="36" t="str">
        <f t="shared" si="4"/>
        <v/>
      </c>
      <c r="P56" s="37" t="str">
        <f t="shared" si="5"/>
        <v/>
      </c>
      <c r="Q56" s="34"/>
      <c r="R56" s="34"/>
    </row>
    <row r="57" spans="1:18" x14ac:dyDescent="0.25">
      <c r="A57" s="27">
        <v>47</v>
      </c>
      <c r="B57" s="30" t="s">
        <v>6</v>
      </c>
      <c r="C57" s="31"/>
      <c r="D57" s="31"/>
      <c r="E57" s="31"/>
      <c r="F57" s="32"/>
      <c r="G57" s="35"/>
      <c r="H57" s="35"/>
      <c r="I57" s="34"/>
      <c r="J57" s="34"/>
      <c r="K57" s="35"/>
      <c r="L57" s="33"/>
      <c r="M57" s="35"/>
      <c r="N57" s="36" t="str">
        <f t="shared" si="3"/>
        <v/>
      </c>
      <c r="O57" s="36" t="str">
        <f t="shared" si="4"/>
        <v/>
      </c>
      <c r="P57" s="37" t="str">
        <f t="shared" si="5"/>
        <v/>
      </c>
      <c r="Q57" s="34"/>
      <c r="R57" s="34"/>
    </row>
    <row r="58" spans="1:18" x14ac:dyDescent="0.25">
      <c r="A58" s="27">
        <v>48</v>
      </c>
      <c r="B58" s="30" t="s">
        <v>6</v>
      </c>
      <c r="C58" s="31"/>
      <c r="D58" s="31"/>
      <c r="E58" s="31"/>
      <c r="F58" s="32"/>
      <c r="G58" s="33"/>
      <c r="H58" s="33"/>
      <c r="I58" s="34"/>
      <c r="J58" s="34"/>
      <c r="K58" s="35"/>
      <c r="L58" s="33"/>
      <c r="M58" s="35"/>
      <c r="N58" s="36" t="str">
        <f t="shared" si="3"/>
        <v/>
      </c>
      <c r="O58" s="36" t="str">
        <f t="shared" si="4"/>
        <v/>
      </c>
      <c r="P58" s="37" t="str">
        <f t="shared" si="5"/>
        <v/>
      </c>
      <c r="Q58" s="34"/>
      <c r="R58" s="34"/>
    </row>
    <row r="59" spans="1:18" x14ac:dyDescent="0.25">
      <c r="A59" s="27">
        <v>49</v>
      </c>
      <c r="B59" s="30" t="s">
        <v>6</v>
      </c>
      <c r="C59" s="31"/>
      <c r="D59" s="31"/>
      <c r="E59" s="31"/>
      <c r="F59" s="32"/>
      <c r="G59" s="35"/>
      <c r="H59" s="35"/>
      <c r="I59" s="34"/>
      <c r="J59" s="34"/>
      <c r="K59" s="35"/>
      <c r="L59" s="33"/>
      <c r="M59" s="35"/>
      <c r="N59" s="36" t="str">
        <f t="shared" si="3"/>
        <v/>
      </c>
      <c r="O59" s="36" t="str">
        <f t="shared" si="4"/>
        <v/>
      </c>
      <c r="P59" s="37" t="str">
        <f t="shared" si="5"/>
        <v/>
      </c>
      <c r="Q59" s="34"/>
      <c r="R59" s="34"/>
    </row>
    <row r="60" spans="1:18" x14ac:dyDescent="0.25">
      <c r="A60" s="27">
        <v>50</v>
      </c>
      <c r="B60" s="30" t="s">
        <v>6</v>
      </c>
      <c r="C60" s="31"/>
      <c r="D60" s="31"/>
      <c r="E60" s="31"/>
      <c r="F60" s="32"/>
      <c r="G60" s="33"/>
      <c r="H60" s="33"/>
      <c r="I60" s="34"/>
      <c r="J60" s="34"/>
      <c r="K60" s="35"/>
      <c r="L60" s="33"/>
      <c r="M60" s="35"/>
      <c r="N60" s="36" t="str">
        <f t="shared" si="3"/>
        <v/>
      </c>
      <c r="O60" s="36" t="str">
        <f t="shared" si="4"/>
        <v/>
      </c>
      <c r="P60" s="37" t="str">
        <f t="shared" si="5"/>
        <v/>
      </c>
      <c r="Q60" s="34"/>
      <c r="R60" s="34"/>
    </row>
    <row r="62" spans="1:18" x14ac:dyDescent="0.25">
      <c r="B62" s="42" t="s">
        <v>38</v>
      </c>
    </row>
  </sheetData>
  <autoFilter ref="A10:R10"/>
  <mergeCells count="3">
    <mergeCell ref="A1:R1"/>
    <mergeCell ref="C2:P2"/>
    <mergeCell ref="C9:D9"/>
  </mergeCells>
  <conditionalFormatting sqref="C4">
    <cfRule type="expression" dxfId="31" priority="2">
      <formula>ISBLANK(C4)</formula>
    </cfRule>
  </conditionalFormatting>
  <conditionalFormatting sqref="C5">
    <cfRule type="expression" dxfId="30" priority="3">
      <formula>ISBLANK(C5)</formula>
    </cfRule>
  </conditionalFormatting>
  <conditionalFormatting sqref="C8">
    <cfRule type="expression" dxfId="29" priority="4">
      <formula>ISBLANK(C8)</formula>
    </cfRule>
  </conditionalFormatting>
  <conditionalFormatting sqref="E9">
    <cfRule type="expression" dxfId="28" priority="5">
      <formula>ISBLANK(E9)</formula>
    </cfRule>
  </conditionalFormatting>
  <dataValidations count="1">
    <dataValidation allowBlank="1" showInputMessage="1" showErrorMessage="1" sqref="A4:A8 C4:C8 F4:F5 E6:F7 F8 E9:E10 B10:D10 F10:F11 C11:E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opLeftCell="A4" zoomScaleNormal="100" workbookViewId="0">
      <selection activeCell="K17" sqref="K17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17.285156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30.5703125" style="4" customWidth="1"/>
    <col min="14" max="14" width="18.5703125" style="4" customWidth="1"/>
    <col min="15" max="15" width="8.42578125" style="4" customWidth="1"/>
    <col min="16" max="16" width="13" style="4" customWidth="1"/>
    <col min="17" max="17" width="43.140625" style="4" customWidth="1"/>
    <col min="18" max="18" width="18.710937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39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COUNTA(I11:I28)</f>
        <v>18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COUNTIF(L11:L28,"победитель")</f>
        <v>2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COUNTIF(L11:L28,"призер")</f>
        <v>3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COUNTIF(L11:L28,"участник")</f>
        <v>13</v>
      </c>
    </row>
    <row r="7" spans="1:1024" x14ac:dyDescent="0.25">
      <c r="A7" s="9" t="s">
        <v>12</v>
      </c>
      <c r="B7" s="10"/>
      <c r="C7" s="9">
        <v>5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M8" s="18"/>
      <c r="Q8" s="19" t="s">
        <v>15</v>
      </c>
      <c r="R8" s="16">
        <f>(R4+R5)/R2</f>
        <v>0.27777777777777779</v>
      </c>
    </row>
    <row r="9" spans="1:1024" x14ac:dyDescent="0.25">
      <c r="C9" s="1" t="s">
        <v>16</v>
      </c>
      <c r="D9" s="1"/>
      <c r="E9" s="20">
        <v>35</v>
      </c>
      <c r="G9" s="13" t="s">
        <v>17</v>
      </c>
      <c r="H9" s="21">
        <f>E9/2</f>
        <v>17.5</v>
      </c>
      <c r="J9" s="22" t="s">
        <v>18</v>
      </c>
      <c r="K9" s="23">
        <f>MAX(I11:I28)</f>
        <v>14</v>
      </c>
      <c r="L9" s="24" t="str">
        <f>IF(K9*100/E9&gt;=50,"победитель","участник")</f>
        <v>участник</v>
      </c>
      <c r="M9" s="18"/>
      <c r="P9" s="25">
        <f>R8-45%</f>
        <v>-0.17222222222222222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6</v>
      </c>
      <c r="B11" s="30" t="s">
        <v>6</v>
      </c>
      <c r="C11" s="31" t="s">
        <v>61</v>
      </c>
      <c r="D11" s="31" t="s">
        <v>42</v>
      </c>
      <c r="E11" s="31" t="s">
        <v>62</v>
      </c>
      <c r="F11" s="34" t="s">
        <v>43</v>
      </c>
      <c r="G11" s="35" t="s">
        <v>51</v>
      </c>
      <c r="H11" s="33" t="s">
        <v>63</v>
      </c>
      <c r="I11" s="35">
        <v>14</v>
      </c>
      <c r="J11" s="36">
        <f>IF(I11="","",I11/$E$9)</f>
        <v>0.4</v>
      </c>
      <c r="K11" s="36">
        <f>IF(I11="","",I11/$K$9)</f>
        <v>1</v>
      </c>
      <c r="L11" s="37" t="s">
        <v>183</v>
      </c>
      <c r="M11" s="34" t="s">
        <v>54</v>
      </c>
      <c r="N11" s="34" t="s">
        <v>43</v>
      </c>
      <c r="AMG11"/>
      <c r="AMH11"/>
      <c r="AMI11"/>
      <c r="AMJ11"/>
    </row>
    <row r="12" spans="1:1024" s="38" customFormat="1" ht="12.95" customHeight="1" x14ac:dyDescent="0.2">
      <c r="A12" s="27">
        <v>11</v>
      </c>
      <c r="B12" s="30" t="s">
        <v>6</v>
      </c>
      <c r="C12" s="43" t="s">
        <v>72</v>
      </c>
      <c r="D12" s="43" t="s">
        <v>73</v>
      </c>
      <c r="E12" s="43" t="s">
        <v>59</v>
      </c>
      <c r="F12" s="34" t="s">
        <v>43</v>
      </c>
      <c r="G12" s="44" t="s">
        <v>68</v>
      </c>
      <c r="H12" s="45" t="s">
        <v>74</v>
      </c>
      <c r="I12" s="44">
        <v>14</v>
      </c>
      <c r="J12" s="46">
        <f>IF(I12="","",I12/$E$9)</f>
        <v>0.4</v>
      </c>
      <c r="K12" s="46">
        <f>IF(I12="","",I12/$K$9)</f>
        <v>1</v>
      </c>
      <c r="L12" s="44" t="s">
        <v>183</v>
      </c>
      <c r="M12" s="47" t="s">
        <v>70</v>
      </c>
      <c r="N12" s="34" t="s">
        <v>43</v>
      </c>
      <c r="AMG12"/>
      <c r="AMH12"/>
      <c r="AMI12"/>
      <c r="AMJ12"/>
    </row>
    <row r="13" spans="1:1024" x14ac:dyDescent="0.25">
      <c r="A13" s="27">
        <v>3</v>
      </c>
      <c r="B13" s="30" t="s">
        <v>6</v>
      </c>
      <c r="C13" s="31" t="s">
        <v>49</v>
      </c>
      <c r="D13" s="31" t="s">
        <v>50</v>
      </c>
      <c r="E13" s="31" t="s">
        <v>42</v>
      </c>
      <c r="F13" s="34" t="s">
        <v>43</v>
      </c>
      <c r="G13" s="41" t="s">
        <v>51</v>
      </c>
      <c r="H13" s="33" t="s">
        <v>52</v>
      </c>
      <c r="I13" s="35">
        <v>11</v>
      </c>
      <c r="J13" s="36">
        <f>IF(I13="","",I13/$E$9)</f>
        <v>0.31428571428571428</v>
      </c>
      <c r="K13" s="36">
        <f>IF(I13="","",I13/$K$9)</f>
        <v>0.7857142857142857</v>
      </c>
      <c r="L13" s="37" t="s">
        <v>53</v>
      </c>
      <c r="M13" s="34" t="s">
        <v>54</v>
      </c>
      <c r="N13" s="34" t="s">
        <v>43</v>
      </c>
      <c r="AMG13"/>
      <c r="AMH13"/>
      <c r="AMI13"/>
      <c r="AMJ13"/>
    </row>
    <row r="14" spans="1:1024" x14ac:dyDescent="0.25">
      <c r="A14" s="27">
        <v>9</v>
      </c>
      <c r="B14" s="30" t="s">
        <v>6</v>
      </c>
      <c r="C14" s="43" t="s">
        <v>61</v>
      </c>
      <c r="D14" s="43" t="s">
        <v>50</v>
      </c>
      <c r="E14" s="43" t="s">
        <v>56</v>
      </c>
      <c r="F14" s="34" t="s">
        <v>43</v>
      </c>
      <c r="G14" s="44" t="s">
        <v>68</v>
      </c>
      <c r="H14" s="45" t="s">
        <v>69</v>
      </c>
      <c r="I14" s="44">
        <v>11</v>
      </c>
      <c r="J14" s="46">
        <f>IF(I14="","",I14/$E$9)</f>
        <v>0.31428571428571428</v>
      </c>
      <c r="K14" s="46">
        <f>IF(I14="","",I14/$K$9)</f>
        <v>0.7857142857142857</v>
      </c>
      <c r="L14" s="44" t="s">
        <v>53</v>
      </c>
      <c r="M14" s="47" t="s">
        <v>70</v>
      </c>
      <c r="N14" s="34" t="s">
        <v>43</v>
      </c>
      <c r="AMG14"/>
      <c r="AMH14"/>
      <c r="AMI14"/>
      <c r="AMJ14"/>
    </row>
    <row r="15" spans="1:1024" x14ac:dyDescent="0.25">
      <c r="A15" s="27">
        <v>15</v>
      </c>
      <c r="B15" s="30" t="s">
        <v>6</v>
      </c>
      <c r="C15" s="43" t="s">
        <v>62</v>
      </c>
      <c r="D15" s="43" t="s">
        <v>42</v>
      </c>
      <c r="E15" s="43" t="s">
        <v>59</v>
      </c>
      <c r="F15" s="34" t="s">
        <v>43</v>
      </c>
      <c r="G15" s="44" t="s">
        <v>68</v>
      </c>
      <c r="H15" s="45" t="s">
        <v>79</v>
      </c>
      <c r="I15" s="44">
        <v>11</v>
      </c>
      <c r="J15" s="46">
        <f>IF(I15="","",I15/$E$9)</f>
        <v>0.31428571428571428</v>
      </c>
      <c r="K15" s="46">
        <f>IF(I15="","",I15/$K$9)</f>
        <v>0.7857142857142857</v>
      </c>
      <c r="L15" s="44" t="s">
        <v>53</v>
      </c>
      <c r="M15" s="47" t="s">
        <v>70</v>
      </c>
      <c r="N15" s="34" t="s">
        <v>43</v>
      </c>
      <c r="AMG15"/>
      <c r="AMH15"/>
      <c r="AMI15"/>
      <c r="AMJ15"/>
    </row>
    <row r="16" spans="1:1024" x14ac:dyDescent="0.25">
      <c r="A16" s="27">
        <v>10</v>
      </c>
      <c r="B16" s="30" t="s">
        <v>6</v>
      </c>
      <c r="C16" s="43" t="s">
        <v>58</v>
      </c>
      <c r="D16" s="43" t="s">
        <v>50</v>
      </c>
      <c r="E16" s="43" t="s">
        <v>50</v>
      </c>
      <c r="F16" s="34" t="s">
        <v>43</v>
      </c>
      <c r="G16" s="44" t="s">
        <v>68</v>
      </c>
      <c r="H16" s="45" t="s">
        <v>71</v>
      </c>
      <c r="I16" s="44">
        <v>10</v>
      </c>
      <c r="J16" s="46">
        <f>IF(I16="","",I16/$E$9)</f>
        <v>0.2857142857142857</v>
      </c>
      <c r="K16" s="46">
        <f>IF(I16="","",I16/$K$9)</f>
        <v>0.7142857142857143</v>
      </c>
      <c r="L16" s="44" t="str">
        <f>IF(I16="","",IF($K$9=I16,$L$9,IF(I16&gt;=$H$9,"призер","участник")))</f>
        <v>участник</v>
      </c>
      <c r="M16" s="47" t="s">
        <v>70</v>
      </c>
      <c r="N16" s="34" t="s">
        <v>43</v>
      </c>
      <c r="AMG16"/>
      <c r="AMH16"/>
      <c r="AMI16"/>
      <c r="AMJ16"/>
    </row>
    <row r="17" spans="1:1024" x14ac:dyDescent="0.25">
      <c r="A17" s="27">
        <v>13</v>
      </c>
      <c r="B17" s="30" t="s">
        <v>6</v>
      </c>
      <c r="C17" s="43" t="s">
        <v>76</v>
      </c>
      <c r="D17" s="43" t="s">
        <v>41</v>
      </c>
      <c r="E17" s="43" t="s">
        <v>42</v>
      </c>
      <c r="F17" s="34" t="s">
        <v>43</v>
      </c>
      <c r="G17" s="44" t="s">
        <v>68</v>
      </c>
      <c r="H17" s="45" t="s">
        <v>77</v>
      </c>
      <c r="I17" s="44">
        <v>10</v>
      </c>
      <c r="J17" s="46">
        <f>IF(I17="","",I17/$E$9)</f>
        <v>0.2857142857142857</v>
      </c>
      <c r="K17" s="46">
        <f>IF(I17="","",I17/$K$9)</f>
        <v>0.7142857142857143</v>
      </c>
      <c r="L17" s="44" t="str">
        <f>IF(I17="","",IF($K$9=I17,$L$9,IF(I17&gt;=$H$9,"призер","участник")))</f>
        <v>участник</v>
      </c>
      <c r="M17" s="47" t="s">
        <v>70</v>
      </c>
      <c r="N17" s="34" t="s">
        <v>43</v>
      </c>
      <c r="AMG17"/>
      <c r="AMH17"/>
      <c r="AMI17"/>
      <c r="AMJ17"/>
    </row>
    <row r="18" spans="1:1024" x14ac:dyDescent="0.25">
      <c r="A18" s="27">
        <v>14</v>
      </c>
      <c r="B18" s="30" t="s">
        <v>6</v>
      </c>
      <c r="C18" s="43" t="s">
        <v>41</v>
      </c>
      <c r="D18" s="43" t="s">
        <v>41</v>
      </c>
      <c r="E18" s="43" t="s">
        <v>42</v>
      </c>
      <c r="F18" s="34" t="s">
        <v>43</v>
      </c>
      <c r="G18" s="44" t="s">
        <v>68</v>
      </c>
      <c r="H18" s="45" t="s">
        <v>78</v>
      </c>
      <c r="I18" s="44">
        <v>10</v>
      </c>
      <c r="J18" s="46">
        <f>IF(I18="","",I18/$E$9)</f>
        <v>0.2857142857142857</v>
      </c>
      <c r="K18" s="46">
        <f>IF(I18="","",I18/$K$9)</f>
        <v>0.7142857142857143</v>
      </c>
      <c r="L18" s="44" t="str">
        <f>IF(I18="","",IF($K$9=I18,$L$9,IF(I18&gt;=$H$9,"призер","участник")))</f>
        <v>участник</v>
      </c>
      <c r="M18" s="47" t="s">
        <v>70</v>
      </c>
      <c r="N18" s="34" t="s">
        <v>43</v>
      </c>
      <c r="AMG18"/>
      <c r="AMH18"/>
      <c r="AMI18"/>
      <c r="AMJ18"/>
    </row>
    <row r="19" spans="1:1024" x14ac:dyDescent="0.25">
      <c r="A19" s="27">
        <v>1</v>
      </c>
      <c r="B19" s="30" t="s">
        <v>6</v>
      </c>
      <c r="C19" s="31" t="s">
        <v>41</v>
      </c>
      <c r="D19" s="31" t="s">
        <v>42</v>
      </c>
      <c r="E19" s="31" t="s">
        <v>42</v>
      </c>
      <c r="F19" s="34" t="s">
        <v>43</v>
      </c>
      <c r="G19" s="37" t="s">
        <v>44</v>
      </c>
      <c r="H19" s="33" t="s">
        <v>45</v>
      </c>
      <c r="I19" s="37">
        <v>9</v>
      </c>
      <c r="J19" s="36">
        <f>IF(I19="","",I19/$E$9)</f>
        <v>0.25714285714285712</v>
      </c>
      <c r="K19" s="36">
        <f>IF(I19="","",I19/$K$9)</f>
        <v>0.6428571428571429</v>
      </c>
      <c r="L19" s="37" t="str">
        <f>IF(I19="","",IF($K$9=I19,$L$9,IF(I19&gt;=$H$9,"призер","участник")))</f>
        <v>участник</v>
      </c>
      <c r="M19" s="34" t="s">
        <v>46</v>
      </c>
      <c r="N19" s="34" t="s">
        <v>43</v>
      </c>
      <c r="AMG19"/>
      <c r="AMH19"/>
      <c r="AMI19"/>
      <c r="AMJ19"/>
    </row>
    <row r="20" spans="1:1024" x14ac:dyDescent="0.25">
      <c r="A20" s="27">
        <v>12</v>
      </c>
      <c r="B20" s="30" t="s">
        <v>6</v>
      </c>
      <c r="C20" s="43" t="s">
        <v>50</v>
      </c>
      <c r="D20" s="43" t="s">
        <v>56</v>
      </c>
      <c r="E20" s="43" t="s">
        <v>50</v>
      </c>
      <c r="F20" s="34" t="s">
        <v>43</v>
      </c>
      <c r="G20" s="44" t="s">
        <v>68</v>
      </c>
      <c r="H20" s="45" t="s">
        <v>75</v>
      </c>
      <c r="I20" s="44">
        <v>9</v>
      </c>
      <c r="J20" s="46">
        <f>IF(I20="","",I20/$E$9)</f>
        <v>0.25714285714285712</v>
      </c>
      <c r="K20" s="46">
        <f>IF(I20="","",I20/$K$9)</f>
        <v>0.6428571428571429</v>
      </c>
      <c r="L20" s="44" t="str">
        <f>IF(I20="","",IF($K$9=I20,$L$9,IF(I20&gt;=$H$9,"призер","участник")))</f>
        <v>участник</v>
      </c>
      <c r="M20" s="47" t="s">
        <v>70</v>
      </c>
      <c r="N20" s="34" t="s">
        <v>43</v>
      </c>
      <c r="AMG20"/>
      <c r="AMH20"/>
      <c r="AMI20"/>
      <c r="AMJ20"/>
    </row>
    <row r="21" spans="1:1024" x14ac:dyDescent="0.25">
      <c r="A21" s="27">
        <v>4</v>
      </c>
      <c r="B21" s="30" t="s">
        <v>6</v>
      </c>
      <c r="C21" s="31" t="s">
        <v>55</v>
      </c>
      <c r="D21" s="31" t="s">
        <v>50</v>
      </c>
      <c r="E21" s="31" t="s">
        <v>56</v>
      </c>
      <c r="F21" s="34" t="s">
        <v>43</v>
      </c>
      <c r="G21" s="37" t="s">
        <v>51</v>
      </c>
      <c r="H21" s="33" t="s">
        <v>57</v>
      </c>
      <c r="I21" s="37">
        <v>8</v>
      </c>
      <c r="J21" s="36">
        <f>IF(I21="","",I21/$E$9)</f>
        <v>0.22857142857142856</v>
      </c>
      <c r="K21" s="36">
        <f>IF(I21="","",I21/$K$9)</f>
        <v>0.5714285714285714</v>
      </c>
      <c r="L21" s="37" t="str">
        <f>IF(I21="","",IF($K$9=I21,$L$9,IF(I21&gt;=$H$9,"призер","участник")))</f>
        <v>участник</v>
      </c>
      <c r="M21" s="34" t="s">
        <v>54</v>
      </c>
      <c r="N21" s="34" t="s">
        <v>43</v>
      </c>
      <c r="AMG21"/>
      <c r="AMH21"/>
      <c r="AMI21"/>
      <c r="AMJ21"/>
    </row>
    <row r="22" spans="1:1024" x14ac:dyDescent="0.25">
      <c r="A22" s="27">
        <v>7</v>
      </c>
      <c r="B22" s="30" t="s">
        <v>6</v>
      </c>
      <c r="C22" s="31" t="s">
        <v>64</v>
      </c>
      <c r="D22" s="31" t="s">
        <v>42</v>
      </c>
      <c r="E22" s="31" t="s">
        <v>50</v>
      </c>
      <c r="F22" s="34" t="s">
        <v>43</v>
      </c>
      <c r="G22" s="37" t="s">
        <v>44</v>
      </c>
      <c r="H22" s="33" t="s">
        <v>65</v>
      </c>
      <c r="I22" s="37">
        <v>8</v>
      </c>
      <c r="J22" s="36">
        <f>IF(I22="","",I22/$E$9)</f>
        <v>0.22857142857142856</v>
      </c>
      <c r="K22" s="36">
        <f>IF(I22="","",I22/$K$9)</f>
        <v>0.5714285714285714</v>
      </c>
      <c r="L22" s="37" t="str">
        <f>IF(I22="","",IF($K$9=I22,$L$9,IF(I22&gt;=$H$9,"призер","участник")))</f>
        <v>участник</v>
      </c>
      <c r="M22" s="34" t="s">
        <v>46</v>
      </c>
      <c r="N22" s="34" t="s">
        <v>43</v>
      </c>
      <c r="AMG22"/>
      <c r="AMH22"/>
      <c r="AMI22"/>
      <c r="AMJ22"/>
    </row>
    <row r="23" spans="1:1024" x14ac:dyDescent="0.25">
      <c r="A23" s="27">
        <v>16</v>
      </c>
      <c r="B23" s="30" t="s">
        <v>6</v>
      </c>
      <c r="C23" s="43" t="s">
        <v>62</v>
      </c>
      <c r="D23" s="43" t="s">
        <v>42</v>
      </c>
      <c r="E23" s="43" t="s">
        <v>80</v>
      </c>
      <c r="F23" s="34" t="s">
        <v>43</v>
      </c>
      <c r="G23" s="44" t="s">
        <v>68</v>
      </c>
      <c r="H23" s="45" t="s">
        <v>81</v>
      </c>
      <c r="I23" s="44">
        <v>6</v>
      </c>
      <c r="J23" s="46">
        <f>IF(I23="","",I23/$E$9)</f>
        <v>0.17142857142857143</v>
      </c>
      <c r="K23" s="46">
        <f>IF(I23="","",I23/$K$9)</f>
        <v>0.42857142857142855</v>
      </c>
      <c r="L23" s="44" t="str">
        <f>IF(I23="","",IF($K$9=I23,$L$9,IF(I23&gt;=$H$9,"призер","участник")))</f>
        <v>участник</v>
      </c>
      <c r="M23" s="47" t="s">
        <v>70</v>
      </c>
      <c r="N23" s="34" t="s">
        <v>43</v>
      </c>
      <c r="AMG23"/>
      <c r="AMH23"/>
      <c r="AMI23"/>
      <c r="AMJ23"/>
    </row>
    <row r="24" spans="1:1024" x14ac:dyDescent="0.25">
      <c r="A24" s="27">
        <v>17</v>
      </c>
      <c r="B24" s="30" t="s">
        <v>6</v>
      </c>
      <c r="C24" s="43" t="s">
        <v>66</v>
      </c>
      <c r="D24" s="43" t="s">
        <v>58</v>
      </c>
      <c r="E24" s="43" t="s">
        <v>80</v>
      </c>
      <c r="F24" s="34" t="s">
        <v>43</v>
      </c>
      <c r="G24" s="44" t="s">
        <v>68</v>
      </c>
      <c r="H24" s="45" t="s">
        <v>82</v>
      </c>
      <c r="I24" s="44">
        <v>6</v>
      </c>
      <c r="J24" s="46">
        <f>IF(I24="","",I24/$E$9)</f>
        <v>0.17142857142857143</v>
      </c>
      <c r="K24" s="46">
        <f>IF(I24="","",I24/$K$9)</f>
        <v>0.42857142857142855</v>
      </c>
      <c r="L24" s="44" t="str">
        <f>IF(I24="","",IF($K$9=I24,$L$9,IF(I24&gt;=$H$9,"призер","участник")))</f>
        <v>участник</v>
      </c>
      <c r="M24" s="47" t="s">
        <v>70</v>
      </c>
      <c r="N24" s="34" t="s">
        <v>43</v>
      </c>
      <c r="AMG24"/>
      <c r="AMH24"/>
      <c r="AMI24"/>
      <c r="AMJ24"/>
    </row>
    <row r="25" spans="1:1024" x14ac:dyDescent="0.25">
      <c r="A25" s="27">
        <v>8</v>
      </c>
      <c r="B25" s="30" t="s">
        <v>6</v>
      </c>
      <c r="C25" s="31" t="s">
        <v>59</v>
      </c>
      <c r="D25" s="31" t="s">
        <v>66</v>
      </c>
      <c r="E25" s="31" t="s">
        <v>42</v>
      </c>
      <c r="F25" s="34" t="s">
        <v>43</v>
      </c>
      <c r="G25" s="37" t="s">
        <v>44</v>
      </c>
      <c r="H25" s="33" t="s">
        <v>67</v>
      </c>
      <c r="I25" s="37">
        <v>5</v>
      </c>
      <c r="J25" s="36">
        <f>IF(I25="","",I25/$E$9)</f>
        <v>0.14285714285714285</v>
      </c>
      <c r="K25" s="36">
        <f>IF(I25="","",I25/$K$9)</f>
        <v>0.35714285714285715</v>
      </c>
      <c r="L25" s="37" t="str">
        <f>IF(I25="","",IF($K$9=I25,$L$9,IF(I25&gt;=$H$9,"призер","участник")))</f>
        <v>участник</v>
      </c>
      <c r="M25" s="34" t="s">
        <v>46</v>
      </c>
      <c r="N25" s="34" t="s">
        <v>43</v>
      </c>
      <c r="AMG25"/>
      <c r="AMH25"/>
      <c r="AMI25"/>
      <c r="AMJ25"/>
    </row>
    <row r="26" spans="1:1024" x14ac:dyDescent="0.25">
      <c r="A26" s="27">
        <v>2</v>
      </c>
      <c r="B26" s="30" t="s">
        <v>6</v>
      </c>
      <c r="C26" s="31" t="s">
        <v>47</v>
      </c>
      <c r="D26" s="31" t="s">
        <v>42</v>
      </c>
      <c r="E26" s="31" t="s">
        <v>42</v>
      </c>
      <c r="F26" s="34" t="s">
        <v>43</v>
      </c>
      <c r="G26" s="37" t="s">
        <v>44</v>
      </c>
      <c r="H26" s="33" t="s">
        <v>48</v>
      </c>
      <c r="I26" s="37">
        <v>4</v>
      </c>
      <c r="J26" s="36">
        <f>IF(I26="","",I26/$E$9)</f>
        <v>0.11428571428571428</v>
      </c>
      <c r="K26" s="36">
        <f>IF(I26="","",I26/$K$9)</f>
        <v>0.2857142857142857</v>
      </c>
      <c r="L26" s="37" t="str">
        <f>IF(I26="","",IF($K$9=I26,$L$9,IF(I26&gt;=$H$9,"призер","участник")))</f>
        <v>участник</v>
      </c>
      <c r="M26" s="34" t="s">
        <v>46</v>
      </c>
      <c r="N26" s="34" t="s">
        <v>43</v>
      </c>
      <c r="AMG26"/>
      <c r="AMH26"/>
      <c r="AMI26"/>
      <c r="AMJ26"/>
    </row>
    <row r="27" spans="1:1024" x14ac:dyDescent="0.25">
      <c r="A27" s="27">
        <v>5</v>
      </c>
      <c r="B27" s="30" t="s">
        <v>6</v>
      </c>
      <c r="C27" s="31" t="s">
        <v>58</v>
      </c>
      <c r="D27" s="31" t="s">
        <v>59</v>
      </c>
      <c r="E27" s="31" t="s">
        <v>59</v>
      </c>
      <c r="F27" s="34" t="s">
        <v>43</v>
      </c>
      <c r="G27" s="37" t="s">
        <v>51</v>
      </c>
      <c r="H27" s="33" t="s">
        <v>60</v>
      </c>
      <c r="I27" s="37">
        <v>4</v>
      </c>
      <c r="J27" s="36">
        <f>IF(I27="","",I27/$E$9)</f>
        <v>0.11428571428571428</v>
      </c>
      <c r="K27" s="36">
        <f>IF(I27="","",I27/$K$9)</f>
        <v>0.2857142857142857</v>
      </c>
      <c r="L27" s="37" t="str">
        <f>IF(I27="","",IF($K$9=I27,$L$9,IF(I27&gt;=$H$9,"призер","участник")))</f>
        <v>участник</v>
      </c>
      <c r="M27" s="34" t="s">
        <v>54</v>
      </c>
      <c r="N27" s="34" t="s">
        <v>43</v>
      </c>
      <c r="AMG27"/>
      <c r="AMH27"/>
      <c r="AMI27"/>
      <c r="AMJ27"/>
    </row>
    <row r="28" spans="1:1024" x14ac:dyDescent="0.25">
      <c r="A28" s="27">
        <v>18</v>
      </c>
      <c r="B28" s="30" t="s">
        <v>6</v>
      </c>
      <c r="C28" s="43" t="s">
        <v>59</v>
      </c>
      <c r="D28" s="43" t="s">
        <v>62</v>
      </c>
      <c r="E28" s="43" t="s">
        <v>50</v>
      </c>
      <c r="F28" s="34" t="s">
        <v>43</v>
      </c>
      <c r="G28" s="44" t="s">
        <v>68</v>
      </c>
      <c r="H28" s="45" t="s">
        <v>83</v>
      </c>
      <c r="I28" s="44">
        <v>3</v>
      </c>
      <c r="J28" s="46">
        <f>IF(I28="","",I28/$E$9)</f>
        <v>8.5714285714285715E-2</v>
      </c>
      <c r="K28" s="46">
        <f>IF(I28="","",I28/$K$9)</f>
        <v>0.21428571428571427</v>
      </c>
      <c r="L28" s="44" t="str">
        <f>IF(I28="","",IF($K$9=I28,$L$9,IF(I28&gt;=$H$9,"призер","участник")))</f>
        <v>участник</v>
      </c>
      <c r="M28" s="47" t="s">
        <v>70</v>
      </c>
      <c r="N28" s="34" t="s">
        <v>43</v>
      </c>
      <c r="AMG28"/>
      <c r="AMH28"/>
      <c r="AMI28"/>
      <c r="AMJ28"/>
    </row>
    <row r="30" spans="1:1024" x14ac:dyDescent="0.25">
      <c r="B30" s="42" t="s">
        <v>38</v>
      </c>
    </row>
    <row r="32" spans="1:1024" x14ac:dyDescent="0.25">
      <c r="B32" s="4" t="s">
        <v>84</v>
      </c>
      <c r="C32" s="4" t="s">
        <v>85</v>
      </c>
    </row>
    <row r="33" spans="2:3" x14ac:dyDescent="0.25">
      <c r="B33" s="4" t="s">
        <v>86</v>
      </c>
      <c r="C33" s="4" t="s">
        <v>87</v>
      </c>
    </row>
    <row r="34" spans="2:3" x14ac:dyDescent="0.25">
      <c r="C34" s="4" t="s">
        <v>88</v>
      </c>
    </row>
    <row r="35" spans="2:3" x14ac:dyDescent="0.25">
      <c r="C35" s="4" t="s">
        <v>89</v>
      </c>
    </row>
    <row r="36" spans="2:3" x14ac:dyDescent="0.25">
      <c r="C36" s="4" t="s">
        <v>90</v>
      </c>
    </row>
  </sheetData>
  <autoFilter ref="A10:N10">
    <sortState ref="A11:N28">
      <sortCondition descending="1" ref="K10"/>
    </sortState>
  </autoFilter>
  <mergeCells count="3">
    <mergeCell ref="A1:R1"/>
    <mergeCell ref="C2:P2"/>
    <mergeCell ref="C9:D9"/>
  </mergeCells>
  <conditionalFormatting sqref="C4">
    <cfRule type="expression" dxfId="27" priority="2">
      <formula>ISBLANK(C4)</formula>
    </cfRule>
  </conditionalFormatting>
  <conditionalFormatting sqref="C5">
    <cfRule type="expression" dxfId="26" priority="3">
      <formula>ISBLANK(C5)</formula>
    </cfRule>
  </conditionalFormatting>
  <conditionalFormatting sqref="C8">
    <cfRule type="expression" dxfId="25" priority="4">
      <formula>ISBLANK(C8)</formula>
    </cfRule>
  </conditionalFormatting>
  <conditionalFormatting sqref="E9">
    <cfRule type="expression" dxfId="24" priority="5">
      <formula>ISBLANK(E9)</formula>
    </cfRule>
  </conditionalFormatting>
  <dataValidations count="1">
    <dataValidation allowBlank="1" showInputMessage="1" showErrorMessage="1" sqref="A4:A8 C4:C8 F4:F5 E6:F7 F8 E9:E11 B10:D10 C11:D11 C19:E19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7"/>
  <sheetViews>
    <sheetView topLeftCell="B1" zoomScaleNormal="100" workbookViewId="0">
      <selection activeCell="K14" sqref="K14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20.425781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28.42578125" style="4" customWidth="1"/>
    <col min="14" max="14" width="19.42578125" style="4" customWidth="1"/>
    <col min="15" max="15" width="8.42578125" style="4" customWidth="1"/>
    <col min="16" max="16" width="13" style="4" customWidth="1"/>
    <col min="17" max="17" width="43.140625" style="4" customWidth="1"/>
    <col min="18" max="18" width="19.2851562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91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COUNTA(I11:I19)</f>
        <v>9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COUNTIF(L11:L19,"победитель")</f>
        <v>1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COUNTIF(L11:L19,"призер")</f>
        <v>0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COUNTIF(L11:L19,"участник")</f>
        <v>8</v>
      </c>
    </row>
    <row r="7" spans="1:1024" x14ac:dyDescent="0.25">
      <c r="A7" s="9" t="s">
        <v>12</v>
      </c>
      <c r="B7" s="10"/>
      <c r="C7" s="9">
        <v>6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0.1111111111111111</v>
      </c>
    </row>
    <row r="9" spans="1:1024" x14ac:dyDescent="0.25">
      <c r="C9" s="1" t="s">
        <v>16</v>
      </c>
      <c r="D9" s="1"/>
      <c r="E9" s="20">
        <v>35</v>
      </c>
      <c r="G9" s="13" t="s">
        <v>17</v>
      </c>
      <c r="H9" s="21">
        <f>E9/2</f>
        <v>17.5</v>
      </c>
      <c r="J9" s="22" t="s">
        <v>18</v>
      </c>
      <c r="K9" s="23">
        <f>MAX(I11:I19)</f>
        <v>15</v>
      </c>
      <c r="L9" s="24" t="str">
        <f>IF(K9*100/E9&gt;=50,"победитель","участник")</f>
        <v>участник</v>
      </c>
      <c r="P9" s="25">
        <f>R8-45%</f>
        <v>-0.33888888888888891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8</v>
      </c>
      <c r="B11" s="30" t="s">
        <v>6</v>
      </c>
      <c r="C11" s="31" t="s">
        <v>102</v>
      </c>
      <c r="D11" s="31" t="s">
        <v>62</v>
      </c>
      <c r="E11" s="31" t="s">
        <v>103</v>
      </c>
      <c r="F11" s="34" t="s">
        <v>43</v>
      </c>
      <c r="G11" s="35" t="s">
        <v>95</v>
      </c>
      <c r="H11" s="33" t="s">
        <v>104</v>
      </c>
      <c r="I11" s="35">
        <v>15</v>
      </c>
      <c r="J11" s="36">
        <f>IF(I11="","",I11/$E$9)</f>
        <v>0.42857142857142855</v>
      </c>
      <c r="K11" s="36">
        <f>IF(I11="","",I11/$K$9)</f>
        <v>1</v>
      </c>
      <c r="L11" s="37" t="s">
        <v>183</v>
      </c>
      <c r="M11" s="34" t="s">
        <v>54</v>
      </c>
      <c r="N11" s="34" t="s">
        <v>43</v>
      </c>
      <c r="AMG11"/>
      <c r="AMH11"/>
      <c r="AMI11"/>
      <c r="AMJ11"/>
    </row>
    <row r="12" spans="1:1024" s="38" customFormat="1" ht="12.95" customHeight="1" x14ac:dyDescent="0.2">
      <c r="A12" s="27">
        <v>9</v>
      </c>
      <c r="B12" s="30" t="s">
        <v>6</v>
      </c>
      <c r="C12" s="31" t="s">
        <v>61</v>
      </c>
      <c r="D12" s="31" t="s">
        <v>42</v>
      </c>
      <c r="E12" s="31" t="s">
        <v>50</v>
      </c>
      <c r="F12" s="34" t="s">
        <v>43</v>
      </c>
      <c r="G12" s="35" t="s">
        <v>92</v>
      </c>
      <c r="H12" s="33" t="s">
        <v>105</v>
      </c>
      <c r="I12" s="35">
        <v>10</v>
      </c>
      <c r="J12" s="36">
        <f>IF(I12="","",I12/$E$9)</f>
        <v>0.2857142857142857</v>
      </c>
      <c r="K12" s="36">
        <f>IF(I12="","",I12/$K$9)</f>
        <v>0.66666666666666663</v>
      </c>
      <c r="L12" s="37" t="str">
        <f>IF(I12="","",IF($K$9=I12,$L$9,IF(I12&gt;=$H$9,"призер","участник")))</f>
        <v>участник</v>
      </c>
      <c r="M12" s="34" t="s">
        <v>94</v>
      </c>
      <c r="N12" s="34" t="s">
        <v>43</v>
      </c>
      <c r="AMG12"/>
      <c r="AMH12"/>
      <c r="AMI12"/>
      <c r="AMJ12"/>
    </row>
    <row r="13" spans="1:1024" x14ac:dyDescent="0.25">
      <c r="A13" s="27">
        <v>2</v>
      </c>
      <c r="B13" s="30" t="s">
        <v>6</v>
      </c>
      <c r="C13" s="31" t="s">
        <v>47</v>
      </c>
      <c r="D13" s="31" t="s">
        <v>42</v>
      </c>
      <c r="E13" s="31" t="s">
        <v>42</v>
      </c>
      <c r="F13" s="34" t="s">
        <v>43</v>
      </c>
      <c r="G13" s="37" t="s">
        <v>95</v>
      </c>
      <c r="H13" s="33" t="s">
        <v>96</v>
      </c>
      <c r="I13" s="35">
        <v>8</v>
      </c>
      <c r="J13" s="36">
        <f>IF(I13="","",I13/$E$9)</f>
        <v>0.22857142857142856</v>
      </c>
      <c r="K13" s="36">
        <f>IF(I13="","",I13/$K$9)</f>
        <v>0.53333333333333333</v>
      </c>
      <c r="L13" s="37" t="str">
        <f>IF(I13="","",IF($K$9=I13,$L$9,IF(I13&gt;=$H$9,"призер","участник")))</f>
        <v>участник</v>
      </c>
      <c r="M13" s="34" t="s">
        <v>54</v>
      </c>
      <c r="N13" s="34" t="s">
        <v>43</v>
      </c>
      <c r="AMG13"/>
      <c r="AMH13"/>
      <c r="AMI13"/>
      <c r="AMJ13"/>
    </row>
    <row r="14" spans="1:1024" x14ac:dyDescent="0.25">
      <c r="A14" s="27">
        <v>4</v>
      </c>
      <c r="B14" s="30" t="s">
        <v>6</v>
      </c>
      <c r="C14" s="31" t="s">
        <v>47</v>
      </c>
      <c r="D14" s="31" t="s">
        <v>59</v>
      </c>
      <c r="E14" s="31" t="s">
        <v>59</v>
      </c>
      <c r="F14" s="34" t="s">
        <v>43</v>
      </c>
      <c r="G14" s="35" t="s">
        <v>95</v>
      </c>
      <c r="H14" s="33" t="s">
        <v>98</v>
      </c>
      <c r="I14" s="35">
        <v>8</v>
      </c>
      <c r="J14" s="36">
        <f>IF(I14="","",I14/$E$9)</f>
        <v>0.22857142857142856</v>
      </c>
      <c r="K14" s="36">
        <f>IF(I14="","",I14/$K$9)</f>
        <v>0.53333333333333333</v>
      </c>
      <c r="L14" s="37" t="str">
        <f>IF(I14="","",IF($K$9=I14,$L$9,IF(I14&gt;=$H$9,"призер","участник")))</f>
        <v>участник</v>
      </c>
      <c r="M14" s="34" t="s">
        <v>54</v>
      </c>
      <c r="N14" s="34" t="s">
        <v>43</v>
      </c>
      <c r="AMG14"/>
      <c r="AMH14"/>
      <c r="AMI14"/>
      <c r="AMJ14"/>
    </row>
    <row r="15" spans="1:1024" x14ac:dyDescent="0.25">
      <c r="A15" s="27">
        <v>1</v>
      </c>
      <c r="B15" s="30" t="s">
        <v>6</v>
      </c>
      <c r="C15" s="31" t="s">
        <v>41</v>
      </c>
      <c r="D15" s="31" t="s">
        <v>56</v>
      </c>
      <c r="E15" s="31" t="s">
        <v>41</v>
      </c>
      <c r="F15" s="34" t="s">
        <v>43</v>
      </c>
      <c r="G15" s="35" t="s">
        <v>92</v>
      </c>
      <c r="H15" s="33" t="s">
        <v>93</v>
      </c>
      <c r="I15" s="35">
        <v>6</v>
      </c>
      <c r="J15" s="36">
        <f>IF(I15="","",I15/$E$9)</f>
        <v>0.17142857142857143</v>
      </c>
      <c r="K15" s="36">
        <f>IF(I15="","",I15/$K$9)</f>
        <v>0.4</v>
      </c>
      <c r="L15" s="37" t="str">
        <f>IF(I15="","",IF($K$9=I15,$L$9,IF(I15&gt;=$H$9,"призер","участник")))</f>
        <v>участник</v>
      </c>
      <c r="M15" s="34" t="s">
        <v>94</v>
      </c>
      <c r="N15" s="34" t="s">
        <v>43</v>
      </c>
      <c r="AMG15"/>
      <c r="AMH15"/>
      <c r="AMI15"/>
      <c r="AMJ15"/>
    </row>
    <row r="16" spans="1:1024" x14ac:dyDescent="0.25">
      <c r="A16" s="27">
        <v>3</v>
      </c>
      <c r="B16" s="30" t="s">
        <v>6</v>
      </c>
      <c r="C16" s="31" t="s">
        <v>64</v>
      </c>
      <c r="D16" s="31" t="s">
        <v>42</v>
      </c>
      <c r="E16" s="31" t="s">
        <v>50</v>
      </c>
      <c r="F16" s="34" t="s">
        <v>43</v>
      </c>
      <c r="G16" s="41" t="s">
        <v>92</v>
      </c>
      <c r="H16" s="33" t="s">
        <v>97</v>
      </c>
      <c r="I16" s="35">
        <v>6</v>
      </c>
      <c r="J16" s="36">
        <f>IF(I16="","",I16/$E$9)</f>
        <v>0.17142857142857143</v>
      </c>
      <c r="K16" s="36">
        <f>IF(I16="","",I16/$K$9)</f>
        <v>0.4</v>
      </c>
      <c r="L16" s="37" t="str">
        <f>IF(I16="","",IF($K$9=I16,$L$9,IF(I16&gt;=$H$9,"призер","участник")))</f>
        <v>участник</v>
      </c>
      <c r="M16" s="34" t="s">
        <v>94</v>
      </c>
      <c r="N16" s="34" t="s">
        <v>43</v>
      </c>
      <c r="AMG16"/>
      <c r="AMH16"/>
      <c r="AMI16"/>
      <c r="AMJ16"/>
    </row>
    <row r="17" spans="1:1024" x14ac:dyDescent="0.25">
      <c r="A17" s="27">
        <v>6</v>
      </c>
      <c r="B17" s="30" t="s">
        <v>6</v>
      </c>
      <c r="C17" s="31" t="s">
        <v>59</v>
      </c>
      <c r="D17" s="31" t="s">
        <v>47</v>
      </c>
      <c r="E17" s="31" t="s">
        <v>50</v>
      </c>
      <c r="F17" s="34" t="s">
        <v>43</v>
      </c>
      <c r="G17" s="35" t="s">
        <v>92</v>
      </c>
      <c r="H17" s="33" t="s">
        <v>100</v>
      </c>
      <c r="I17" s="35">
        <v>6</v>
      </c>
      <c r="J17" s="36">
        <f>IF(I17="","",I17/$E$9)</f>
        <v>0.17142857142857143</v>
      </c>
      <c r="K17" s="36">
        <f>IF(I17="","",I17/$K$9)</f>
        <v>0.4</v>
      </c>
      <c r="L17" s="37" t="str">
        <f>IF(I17="","",IF($K$9=I17,$L$9,IF(I17&gt;=$H$9,"призер","участник")))</f>
        <v>участник</v>
      </c>
      <c r="M17" s="34" t="s">
        <v>94</v>
      </c>
      <c r="N17" s="34" t="s">
        <v>43</v>
      </c>
      <c r="AMG17"/>
      <c r="AMH17"/>
      <c r="AMI17"/>
      <c r="AMJ17"/>
    </row>
    <row r="18" spans="1:1024" x14ac:dyDescent="0.25">
      <c r="A18" s="27">
        <v>7</v>
      </c>
      <c r="B18" s="30" t="s">
        <v>6</v>
      </c>
      <c r="C18" s="31" t="s">
        <v>66</v>
      </c>
      <c r="D18" s="31" t="s">
        <v>58</v>
      </c>
      <c r="E18" s="31" t="s">
        <v>41</v>
      </c>
      <c r="F18" s="34" t="s">
        <v>43</v>
      </c>
      <c r="G18" s="35" t="s">
        <v>95</v>
      </c>
      <c r="H18" s="33" t="s">
        <v>101</v>
      </c>
      <c r="I18" s="35">
        <v>6</v>
      </c>
      <c r="J18" s="36">
        <f>IF(I18="","",I18/$E$9)</f>
        <v>0.17142857142857143</v>
      </c>
      <c r="K18" s="36">
        <f>IF(I18="","",I18/$K$9)</f>
        <v>0.4</v>
      </c>
      <c r="L18" s="37" t="str">
        <f>IF(I18="","",IF($K$9=I18,$L$9,IF(I18&gt;=$H$9,"призер","участник")))</f>
        <v>участник</v>
      </c>
      <c r="M18" s="34" t="s">
        <v>54</v>
      </c>
      <c r="N18" s="34" t="s">
        <v>43</v>
      </c>
      <c r="AMG18"/>
      <c r="AMH18"/>
      <c r="AMI18"/>
      <c r="AMJ18"/>
    </row>
    <row r="19" spans="1:1024" x14ac:dyDescent="0.25">
      <c r="A19" s="27">
        <v>5</v>
      </c>
      <c r="B19" s="30" t="s">
        <v>6</v>
      </c>
      <c r="C19" s="31" t="s">
        <v>61</v>
      </c>
      <c r="D19" s="31" t="s">
        <v>72</v>
      </c>
      <c r="E19" s="31" t="s">
        <v>62</v>
      </c>
      <c r="F19" s="34" t="s">
        <v>43</v>
      </c>
      <c r="G19" s="35" t="s">
        <v>92</v>
      </c>
      <c r="H19" s="33" t="s">
        <v>99</v>
      </c>
      <c r="I19" s="35">
        <v>0</v>
      </c>
      <c r="J19" s="36">
        <f>IF(I19="","",I19/$E$9)</f>
        <v>0</v>
      </c>
      <c r="K19" s="36">
        <f>IF(I19="","",I19/$K$9)</f>
        <v>0</v>
      </c>
      <c r="L19" s="37" t="str">
        <f>IF(I19="","",IF($K$9=I19,$L$9,IF(I19&gt;=$H$9,"призер","участник")))</f>
        <v>участник</v>
      </c>
      <c r="M19" s="34" t="s">
        <v>94</v>
      </c>
      <c r="N19" s="34" t="s">
        <v>43</v>
      </c>
      <c r="AMG19"/>
      <c r="AMH19"/>
      <c r="AMI19"/>
      <c r="AMJ19"/>
    </row>
    <row r="21" spans="1:1024" x14ac:dyDescent="0.25">
      <c r="B21" s="42" t="s">
        <v>38</v>
      </c>
    </row>
    <row r="23" spans="1:1024" x14ac:dyDescent="0.25">
      <c r="B23" s="4" t="s">
        <v>84</v>
      </c>
      <c r="C23" s="4" t="s">
        <v>85</v>
      </c>
    </row>
    <row r="24" spans="1:1024" x14ac:dyDescent="0.25">
      <c r="B24" s="4" t="s">
        <v>86</v>
      </c>
      <c r="C24" s="4" t="s">
        <v>87</v>
      </c>
    </row>
    <row r="25" spans="1:1024" x14ac:dyDescent="0.25">
      <c r="C25" s="4" t="s">
        <v>88</v>
      </c>
    </row>
    <row r="26" spans="1:1024" x14ac:dyDescent="0.25">
      <c r="C26" s="4" t="s">
        <v>89</v>
      </c>
    </row>
    <row r="27" spans="1:1024" x14ac:dyDescent="0.25">
      <c r="C27" s="4" t="s">
        <v>90</v>
      </c>
    </row>
  </sheetData>
  <autoFilter ref="A10:N10">
    <sortState ref="A11:N19">
      <sortCondition descending="1" ref="K10"/>
    </sortState>
  </autoFilter>
  <mergeCells count="3">
    <mergeCell ref="A1:R1"/>
    <mergeCell ref="C2:P2"/>
    <mergeCell ref="C9:D9"/>
  </mergeCells>
  <conditionalFormatting sqref="C4">
    <cfRule type="expression" dxfId="23" priority="2">
      <formula>ISBLANK(C4)</formula>
    </cfRule>
  </conditionalFormatting>
  <conditionalFormatting sqref="C5">
    <cfRule type="expression" dxfId="22" priority="3">
      <formula>ISBLANK(C5)</formula>
    </cfRule>
  </conditionalFormatting>
  <conditionalFormatting sqref="C8">
    <cfRule type="expression" dxfId="21" priority="4">
      <formula>ISBLANK(C8)</formula>
    </cfRule>
  </conditionalFormatting>
  <conditionalFormatting sqref="E9">
    <cfRule type="expression" dxfId="20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2"/>
  <sheetViews>
    <sheetView topLeftCell="A8" zoomScaleNormal="100" workbookViewId="0">
      <selection activeCell="H21" sqref="H21"/>
    </sheetView>
  </sheetViews>
  <sheetFormatPr defaultRowHeight="15" x14ac:dyDescent="0.25"/>
  <cols>
    <col min="1" max="1" width="4.5703125" style="4" customWidth="1"/>
    <col min="2" max="2" width="19.5703125" style="4" customWidth="1"/>
    <col min="3" max="5" width="16.5703125" style="4" customWidth="1"/>
    <col min="6" max="6" width="18.285156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30.5703125" style="4" customWidth="1"/>
    <col min="14" max="14" width="18.5703125" style="4" customWidth="1"/>
    <col min="15" max="15" width="8.42578125" style="4" customWidth="1"/>
    <col min="16" max="16" width="13" style="4" customWidth="1"/>
    <col min="17" max="17" width="43.140625" style="4" customWidth="1"/>
    <col min="18" max="18" width="19.710937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106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COUNTA(I11:I33)</f>
        <v>23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COUNTIF(L11:L33,"победитель")</f>
        <v>1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COUNTIF(L11:L33,"призер")</f>
        <v>6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COUNTIF(L11:L33,"участник")</f>
        <v>16</v>
      </c>
    </row>
    <row r="7" spans="1:1024" x14ac:dyDescent="0.25">
      <c r="A7" s="9" t="s">
        <v>12</v>
      </c>
      <c r="B7" s="10"/>
      <c r="C7" s="9">
        <v>7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0.30434782608695654</v>
      </c>
    </row>
    <row r="9" spans="1:1024" x14ac:dyDescent="0.25">
      <c r="C9" s="1" t="s">
        <v>16</v>
      </c>
      <c r="D9" s="1"/>
      <c r="E9" s="20">
        <v>40</v>
      </c>
      <c r="G9" s="13" t="s">
        <v>17</v>
      </c>
      <c r="H9" s="21">
        <f>E9/2</f>
        <v>20</v>
      </c>
      <c r="J9" s="22" t="s">
        <v>18</v>
      </c>
      <c r="K9" s="23">
        <f>MAX(I11:I33)</f>
        <v>20</v>
      </c>
      <c r="L9" s="24" t="str">
        <f>IF(K9*100/E9&gt;=50,"победитель","участник")</f>
        <v>победитель</v>
      </c>
      <c r="P9" s="25">
        <f>R8-45%</f>
        <v>-0.14565217391304347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8</v>
      </c>
      <c r="B11" s="30" t="s">
        <v>6</v>
      </c>
      <c r="C11" s="43" t="s">
        <v>50</v>
      </c>
      <c r="D11" s="43" t="s">
        <v>41</v>
      </c>
      <c r="E11" s="43" t="s">
        <v>61</v>
      </c>
      <c r="F11" s="47" t="s">
        <v>43</v>
      </c>
      <c r="G11" s="44" t="s">
        <v>117</v>
      </c>
      <c r="H11" s="45" t="s">
        <v>120</v>
      </c>
      <c r="I11" s="44">
        <v>20</v>
      </c>
      <c r="J11" s="46">
        <f>IF(I11="","",I11/$E$9)</f>
        <v>0.5</v>
      </c>
      <c r="K11" s="46">
        <f>IF(I11="","",I11/$K$9)</f>
        <v>1</v>
      </c>
      <c r="L11" s="44" t="str">
        <f>IF(I11="","",IF($K$9=I11,$L$9,IF(I11&gt;=$H$9,"призер","участник")))</f>
        <v>победитель</v>
      </c>
      <c r="M11" s="47" t="s">
        <v>119</v>
      </c>
      <c r="N11" s="47" t="s">
        <v>43</v>
      </c>
      <c r="AMG11"/>
      <c r="AMH11"/>
      <c r="AMI11"/>
      <c r="AMJ11"/>
    </row>
    <row r="12" spans="1:1024" s="38" customFormat="1" ht="12.95" customHeight="1" x14ac:dyDescent="0.2">
      <c r="A12" s="27">
        <v>21</v>
      </c>
      <c r="B12" s="30" t="s">
        <v>6</v>
      </c>
      <c r="C12" s="31" t="s">
        <v>42</v>
      </c>
      <c r="D12" s="31" t="s">
        <v>42</v>
      </c>
      <c r="E12" s="31" t="s">
        <v>56</v>
      </c>
      <c r="F12" s="34" t="s">
        <v>126</v>
      </c>
      <c r="G12" s="37" t="s">
        <v>130</v>
      </c>
      <c r="H12" s="33" t="s">
        <v>140</v>
      </c>
      <c r="I12" s="37">
        <v>16</v>
      </c>
      <c r="J12" s="36">
        <v>0.4</v>
      </c>
      <c r="K12" s="36">
        <v>1</v>
      </c>
      <c r="L12" s="37" t="s">
        <v>53</v>
      </c>
      <c r="M12" s="34" t="s">
        <v>54</v>
      </c>
      <c r="N12" s="34" t="s">
        <v>126</v>
      </c>
      <c r="AMG12"/>
      <c r="AMH12"/>
      <c r="AMI12"/>
      <c r="AMJ12"/>
    </row>
    <row r="13" spans="1:1024" x14ac:dyDescent="0.25">
      <c r="A13" s="27">
        <v>16</v>
      </c>
      <c r="B13" s="30" t="s">
        <v>6</v>
      </c>
      <c r="C13" s="31" t="s">
        <v>72</v>
      </c>
      <c r="D13" s="31" t="s">
        <v>50</v>
      </c>
      <c r="E13" s="31" t="s">
        <v>42</v>
      </c>
      <c r="F13" s="34" t="s">
        <v>126</v>
      </c>
      <c r="G13" s="37" t="s">
        <v>130</v>
      </c>
      <c r="H13" s="33" t="s">
        <v>134</v>
      </c>
      <c r="I13" s="37">
        <v>14</v>
      </c>
      <c r="J13" s="36">
        <v>0.35</v>
      </c>
      <c r="K13" s="36">
        <v>0.88</v>
      </c>
      <c r="L13" s="37" t="s">
        <v>53</v>
      </c>
      <c r="M13" s="34" t="s">
        <v>54</v>
      </c>
      <c r="N13" s="34" t="s">
        <v>126</v>
      </c>
      <c r="AMG13"/>
      <c r="AMH13"/>
      <c r="AMI13"/>
      <c r="AMJ13"/>
    </row>
    <row r="14" spans="1:1024" x14ac:dyDescent="0.25">
      <c r="A14" s="27">
        <v>6</v>
      </c>
      <c r="B14" s="30" t="s">
        <v>6</v>
      </c>
      <c r="C14" s="43" t="s">
        <v>55</v>
      </c>
      <c r="D14" s="43" t="s">
        <v>61</v>
      </c>
      <c r="E14" s="43" t="s">
        <v>115</v>
      </c>
      <c r="F14" s="47" t="s">
        <v>43</v>
      </c>
      <c r="G14" s="44" t="s">
        <v>107</v>
      </c>
      <c r="H14" s="45" t="s">
        <v>116</v>
      </c>
      <c r="I14" s="44">
        <v>13</v>
      </c>
      <c r="J14" s="46">
        <f>IF(I14="","",I14/$E$9)</f>
        <v>0.32500000000000001</v>
      </c>
      <c r="K14" s="46">
        <f>IF(I14="","",I14/$K$9)</f>
        <v>0.65</v>
      </c>
      <c r="L14" s="44" t="s">
        <v>53</v>
      </c>
      <c r="M14" s="47" t="s">
        <v>109</v>
      </c>
      <c r="N14" s="47" t="s">
        <v>43</v>
      </c>
      <c r="AMG14"/>
      <c r="AMH14"/>
      <c r="AMI14"/>
      <c r="AMJ14"/>
    </row>
    <row r="15" spans="1:1024" x14ac:dyDescent="0.25">
      <c r="A15" s="27">
        <v>7</v>
      </c>
      <c r="B15" s="30" t="s">
        <v>6</v>
      </c>
      <c r="C15" s="43" t="s">
        <v>41</v>
      </c>
      <c r="D15" s="43" t="s">
        <v>50</v>
      </c>
      <c r="E15" s="43" t="s">
        <v>50</v>
      </c>
      <c r="F15" s="47" t="s">
        <v>43</v>
      </c>
      <c r="G15" s="44" t="s">
        <v>117</v>
      </c>
      <c r="H15" s="45" t="s">
        <v>118</v>
      </c>
      <c r="I15" s="44">
        <v>13</v>
      </c>
      <c r="J15" s="46">
        <f>IF(I15="","",I15/$E$9)</f>
        <v>0.32500000000000001</v>
      </c>
      <c r="K15" s="46">
        <f>IF(I15="","",I15/$K$9)</f>
        <v>0.65</v>
      </c>
      <c r="L15" s="44" t="s">
        <v>53</v>
      </c>
      <c r="M15" s="47" t="s">
        <v>119</v>
      </c>
      <c r="N15" s="47" t="s">
        <v>43</v>
      </c>
      <c r="AMG15"/>
      <c r="AMH15"/>
      <c r="AMI15"/>
      <c r="AMJ15"/>
    </row>
    <row r="16" spans="1:1024" x14ac:dyDescent="0.25">
      <c r="A16" s="27">
        <v>20</v>
      </c>
      <c r="B16" s="30" t="s">
        <v>6</v>
      </c>
      <c r="C16" s="31" t="s">
        <v>58</v>
      </c>
      <c r="D16" s="31" t="s">
        <v>102</v>
      </c>
      <c r="E16" s="31" t="s">
        <v>47</v>
      </c>
      <c r="F16" s="34" t="s">
        <v>126</v>
      </c>
      <c r="G16" s="37" t="s">
        <v>130</v>
      </c>
      <c r="H16" s="33" t="s">
        <v>139</v>
      </c>
      <c r="I16" s="37">
        <v>13</v>
      </c>
      <c r="J16" s="36">
        <v>0.33</v>
      </c>
      <c r="K16" s="36">
        <v>0.81</v>
      </c>
      <c r="L16" s="37" t="s">
        <v>53</v>
      </c>
      <c r="M16" s="34" t="s">
        <v>54</v>
      </c>
      <c r="N16" s="34" t="s">
        <v>126</v>
      </c>
      <c r="AMG16"/>
      <c r="AMH16"/>
      <c r="AMI16"/>
      <c r="AMJ16"/>
    </row>
    <row r="17" spans="1:1024" x14ac:dyDescent="0.25">
      <c r="A17" s="27">
        <v>10</v>
      </c>
      <c r="B17" s="30" t="s">
        <v>6</v>
      </c>
      <c r="C17" s="43" t="s">
        <v>62</v>
      </c>
      <c r="D17" s="43" t="s">
        <v>121</v>
      </c>
      <c r="E17" s="43" t="s">
        <v>62</v>
      </c>
      <c r="F17" s="47" t="s">
        <v>43</v>
      </c>
      <c r="G17" s="44" t="s">
        <v>117</v>
      </c>
      <c r="H17" s="45" t="s">
        <v>123</v>
      </c>
      <c r="I17" s="44">
        <v>12</v>
      </c>
      <c r="J17" s="46">
        <f>IF(I17="","",I17/$E$9)</f>
        <v>0.3</v>
      </c>
      <c r="K17" s="46">
        <f>IF(I17="","",I17/$K$9)</f>
        <v>0.6</v>
      </c>
      <c r="L17" s="44" t="s">
        <v>53</v>
      </c>
      <c r="M17" s="47" t="s">
        <v>119</v>
      </c>
      <c r="N17" s="47" t="s">
        <v>43</v>
      </c>
      <c r="AMG17"/>
      <c r="AMH17"/>
      <c r="AMI17"/>
      <c r="AMJ17"/>
    </row>
    <row r="18" spans="1:1024" x14ac:dyDescent="0.25">
      <c r="A18" s="27">
        <v>11</v>
      </c>
      <c r="B18" s="30" t="s">
        <v>6</v>
      </c>
      <c r="C18" s="43" t="s">
        <v>41</v>
      </c>
      <c r="D18" s="43" t="s">
        <v>58</v>
      </c>
      <c r="E18" s="43" t="s">
        <v>42</v>
      </c>
      <c r="F18" s="47" t="s">
        <v>43</v>
      </c>
      <c r="G18" s="44" t="s">
        <v>117</v>
      </c>
      <c r="H18" s="45" t="s">
        <v>124</v>
      </c>
      <c r="I18" s="44">
        <v>11</v>
      </c>
      <c r="J18" s="46">
        <f>IF(I18="","",I18/$E$9)</f>
        <v>0.27500000000000002</v>
      </c>
      <c r="K18" s="46">
        <f>IF(I18="","",I18/$K$9)</f>
        <v>0.55000000000000004</v>
      </c>
      <c r="L18" s="44" t="str">
        <f>IF(I18="","",IF($K$9=I18,$L$9,IF(I18&gt;=$H$9,"призер","участник")))</f>
        <v>участник</v>
      </c>
      <c r="M18" s="47" t="s">
        <v>119</v>
      </c>
      <c r="N18" s="47" t="s">
        <v>43</v>
      </c>
      <c r="AMG18"/>
      <c r="AMH18"/>
      <c r="AMI18"/>
      <c r="AMJ18"/>
    </row>
    <row r="19" spans="1:1024" x14ac:dyDescent="0.25">
      <c r="A19" s="27">
        <v>3</v>
      </c>
      <c r="B19" s="30" t="s">
        <v>6</v>
      </c>
      <c r="C19" s="43" t="s">
        <v>64</v>
      </c>
      <c r="D19" s="43" t="s">
        <v>42</v>
      </c>
      <c r="E19" s="43" t="s">
        <v>56</v>
      </c>
      <c r="F19" s="48" t="s">
        <v>43</v>
      </c>
      <c r="G19" s="49" t="s">
        <v>107</v>
      </c>
      <c r="H19" s="45" t="s">
        <v>111</v>
      </c>
      <c r="I19" s="44">
        <v>10</v>
      </c>
      <c r="J19" s="46">
        <f>IF(I19="","",I19/$E$9)</f>
        <v>0.25</v>
      </c>
      <c r="K19" s="46">
        <f>IF(I19="","",I19/$K$9)</f>
        <v>0.5</v>
      </c>
      <c r="L19" s="44" t="str">
        <f>IF(I19="","",IF($K$9=I19,$L$9,IF(I19&gt;=$H$9,"призер","участник")))</f>
        <v>участник</v>
      </c>
      <c r="M19" s="47" t="s">
        <v>109</v>
      </c>
      <c r="N19" s="47" t="s">
        <v>43</v>
      </c>
      <c r="AMG19"/>
      <c r="AMH19"/>
      <c r="AMI19"/>
      <c r="AMJ19"/>
    </row>
    <row r="20" spans="1:1024" x14ac:dyDescent="0.25">
      <c r="A20" s="27">
        <v>5</v>
      </c>
      <c r="B20" s="30" t="s">
        <v>6</v>
      </c>
      <c r="C20" s="43" t="s">
        <v>113</v>
      </c>
      <c r="D20" s="43" t="s">
        <v>58</v>
      </c>
      <c r="E20" s="43" t="s">
        <v>50</v>
      </c>
      <c r="F20" s="47" t="s">
        <v>43</v>
      </c>
      <c r="G20" s="44" t="s">
        <v>107</v>
      </c>
      <c r="H20" s="45" t="s">
        <v>114</v>
      </c>
      <c r="I20" s="44">
        <v>9</v>
      </c>
      <c r="J20" s="46">
        <f>IF(I20="","",I20/$E$9)</f>
        <v>0.22500000000000001</v>
      </c>
      <c r="K20" s="46">
        <f>IF(I20="","",I20/$K$9)</f>
        <v>0.45</v>
      </c>
      <c r="L20" s="44" t="str">
        <f>IF(I20="","",IF($K$9=I20,$L$9,IF(I20&gt;=$H$9,"призер","участник")))</f>
        <v>участник</v>
      </c>
      <c r="M20" s="47" t="s">
        <v>109</v>
      </c>
      <c r="N20" s="47" t="s">
        <v>43</v>
      </c>
      <c r="AMG20"/>
      <c r="AMH20"/>
      <c r="AMI20"/>
      <c r="AMJ20"/>
    </row>
    <row r="21" spans="1:1024" x14ac:dyDescent="0.25">
      <c r="A21" s="27">
        <v>9</v>
      </c>
      <c r="B21" s="30" t="s">
        <v>6</v>
      </c>
      <c r="C21" s="43" t="s">
        <v>62</v>
      </c>
      <c r="D21" s="43" t="s">
        <v>121</v>
      </c>
      <c r="E21" s="43" t="s">
        <v>50</v>
      </c>
      <c r="F21" s="47" t="s">
        <v>43</v>
      </c>
      <c r="G21" s="44" t="s">
        <v>117</v>
      </c>
      <c r="H21" s="45" t="s">
        <v>122</v>
      </c>
      <c r="I21" s="44">
        <v>8</v>
      </c>
      <c r="J21" s="46">
        <f>IF(I21="","",I21/$E$9)</f>
        <v>0.2</v>
      </c>
      <c r="K21" s="46">
        <f>IF(I21="","",I21/$K$9)</f>
        <v>0.4</v>
      </c>
      <c r="L21" s="44" t="str">
        <f>IF(I21="","",IF($K$9=I21,$L$9,IF(I21&gt;=$H$9,"призер","участник")))</f>
        <v>участник</v>
      </c>
      <c r="M21" s="47" t="s">
        <v>119</v>
      </c>
      <c r="N21" s="47" t="s">
        <v>43</v>
      </c>
      <c r="AMG21"/>
      <c r="AMH21"/>
      <c r="AMI21"/>
      <c r="AMJ21"/>
    </row>
    <row r="22" spans="1:1024" x14ac:dyDescent="0.25">
      <c r="A22" s="27">
        <v>12</v>
      </c>
      <c r="B22" s="30" t="s">
        <v>6</v>
      </c>
      <c r="C22" s="43" t="s">
        <v>49</v>
      </c>
      <c r="D22" s="43" t="s">
        <v>50</v>
      </c>
      <c r="E22" s="43" t="s">
        <v>59</v>
      </c>
      <c r="F22" s="47" t="s">
        <v>43</v>
      </c>
      <c r="G22" s="44" t="s">
        <v>117</v>
      </c>
      <c r="H22" s="45" t="s">
        <v>125</v>
      </c>
      <c r="I22" s="44">
        <v>7</v>
      </c>
      <c r="J22" s="46">
        <f>IF(I22="","",I22/$E$9)</f>
        <v>0.17499999999999999</v>
      </c>
      <c r="K22" s="46">
        <f>IF(I22="","",I22/$K$9)</f>
        <v>0.35</v>
      </c>
      <c r="L22" s="44" t="str">
        <f>IF(I22="","",IF($K$9=I22,$L$9,IF(I22&gt;=$H$9,"призер","участник")))</f>
        <v>участник</v>
      </c>
      <c r="M22" s="47" t="s">
        <v>119</v>
      </c>
      <c r="N22" s="47" t="s">
        <v>43</v>
      </c>
      <c r="AMG22"/>
      <c r="AMH22"/>
      <c r="AMI22"/>
      <c r="AMJ22"/>
    </row>
    <row r="23" spans="1:1024" x14ac:dyDescent="0.25">
      <c r="A23" s="27">
        <v>14</v>
      </c>
      <c r="B23" s="30" t="s">
        <v>6</v>
      </c>
      <c r="C23" s="31" t="s">
        <v>102</v>
      </c>
      <c r="D23" s="31" t="s">
        <v>61</v>
      </c>
      <c r="E23" s="31" t="s">
        <v>50</v>
      </c>
      <c r="F23" s="34" t="s">
        <v>126</v>
      </c>
      <c r="G23" s="35" t="s">
        <v>130</v>
      </c>
      <c r="H23" s="33" t="s">
        <v>131</v>
      </c>
      <c r="I23" s="35">
        <v>7</v>
      </c>
      <c r="J23" s="36">
        <v>0.18</v>
      </c>
      <c r="K23" s="36">
        <v>0.44</v>
      </c>
      <c r="L23" s="37" t="s">
        <v>129</v>
      </c>
      <c r="M23" s="34" t="s">
        <v>54</v>
      </c>
      <c r="N23" s="34" t="s">
        <v>126</v>
      </c>
      <c r="AMG23"/>
      <c r="AMH23"/>
      <c r="AMI23"/>
      <c r="AMJ23"/>
    </row>
    <row r="24" spans="1:1024" x14ac:dyDescent="0.25">
      <c r="A24" s="27">
        <v>2</v>
      </c>
      <c r="B24" s="30" t="s">
        <v>6</v>
      </c>
      <c r="C24" s="43" t="s">
        <v>72</v>
      </c>
      <c r="D24" s="43" t="s">
        <v>66</v>
      </c>
      <c r="E24" s="43" t="s">
        <v>56</v>
      </c>
      <c r="F24" s="47" t="s">
        <v>43</v>
      </c>
      <c r="G24" s="44" t="s">
        <v>107</v>
      </c>
      <c r="H24" s="45" t="s">
        <v>110</v>
      </c>
      <c r="I24" s="44">
        <v>6</v>
      </c>
      <c r="J24" s="46">
        <f>IF(I24="","",I24/$E$9)</f>
        <v>0.15</v>
      </c>
      <c r="K24" s="46">
        <f>IF(I24="","",I24/$K$9)</f>
        <v>0.3</v>
      </c>
      <c r="L24" s="44" t="str">
        <f>IF(I24="","",IF($K$9=I24,$L$9,IF(I24&gt;=$H$9,"призер","участник")))</f>
        <v>участник</v>
      </c>
      <c r="M24" s="47" t="s">
        <v>109</v>
      </c>
      <c r="N24" s="47" t="s">
        <v>43</v>
      </c>
      <c r="AMG24"/>
      <c r="AMH24"/>
      <c r="AMI24"/>
      <c r="AMJ24"/>
    </row>
    <row r="25" spans="1:1024" x14ac:dyDescent="0.25">
      <c r="A25" s="27">
        <v>17</v>
      </c>
      <c r="B25" s="30" t="s">
        <v>6</v>
      </c>
      <c r="C25" s="31" t="s">
        <v>135</v>
      </c>
      <c r="D25" s="31" t="s">
        <v>113</v>
      </c>
      <c r="E25" s="31" t="s">
        <v>115</v>
      </c>
      <c r="F25" s="34" t="s">
        <v>126</v>
      </c>
      <c r="G25" s="35" t="s">
        <v>127</v>
      </c>
      <c r="H25" s="33" t="s">
        <v>136</v>
      </c>
      <c r="I25" s="35">
        <v>6</v>
      </c>
      <c r="J25" s="36">
        <v>0.15</v>
      </c>
      <c r="K25" s="36">
        <v>0.38</v>
      </c>
      <c r="L25" s="37" t="s">
        <v>129</v>
      </c>
      <c r="M25" s="34" t="s">
        <v>54</v>
      </c>
      <c r="N25" s="34" t="s">
        <v>126</v>
      </c>
      <c r="AMG25"/>
      <c r="AMH25"/>
      <c r="AMI25"/>
      <c r="AMJ25"/>
    </row>
    <row r="26" spans="1:1024" x14ac:dyDescent="0.25">
      <c r="A26" s="27">
        <v>23</v>
      </c>
      <c r="B26" s="30" t="s">
        <v>6</v>
      </c>
      <c r="C26" s="31" t="s">
        <v>47</v>
      </c>
      <c r="D26" s="31" t="s">
        <v>41</v>
      </c>
      <c r="E26" s="31" t="s">
        <v>50</v>
      </c>
      <c r="F26" s="34" t="s">
        <v>126</v>
      </c>
      <c r="G26" s="35" t="s">
        <v>127</v>
      </c>
      <c r="H26" s="33" t="s">
        <v>142</v>
      </c>
      <c r="I26" s="35">
        <v>6</v>
      </c>
      <c r="J26" s="36">
        <v>0.15</v>
      </c>
      <c r="K26" s="36">
        <v>0.38</v>
      </c>
      <c r="L26" s="37" t="s">
        <v>129</v>
      </c>
      <c r="M26" s="34" t="s">
        <v>54</v>
      </c>
      <c r="N26" s="34" t="s">
        <v>126</v>
      </c>
      <c r="AMG26"/>
      <c r="AMH26"/>
      <c r="AMI26"/>
      <c r="AMJ26"/>
    </row>
    <row r="27" spans="1:1024" x14ac:dyDescent="0.25">
      <c r="A27" s="27">
        <v>1</v>
      </c>
      <c r="B27" s="30" t="s">
        <v>6</v>
      </c>
      <c r="C27" s="43" t="s">
        <v>47</v>
      </c>
      <c r="D27" s="43" t="s">
        <v>56</v>
      </c>
      <c r="E27" s="43" t="s">
        <v>50</v>
      </c>
      <c r="F27" s="47" t="s">
        <v>43</v>
      </c>
      <c r="G27" s="44" t="s">
        <v>107</v>
      </c>
      <c r="H27" s="45" t="s">
        <v>108</v>
      </c>
      <c r="I27" s="44">
        <v>5</v>
      </c>
      <c r="J27" s="46">
        <f>IF(I27="","",I27/$E$9)</f>
        <v>0.125</v>
      </c>
      <c r="K27" s="46">
        <f>IF(I27="","",I27/$K$9)</f>
        <v>0.25</v>
      </c>
      <c r="L27" s="44" t="str">
        <f>IF(I27="","",IF($K$9=I27,$L$9,IF(I27&gt;=$H$9,"призер","участник")))</f>
        <v>участник</v>
      </c>
      <c r="M27" s="47" t="s">
        <v>109</v>
      </c>
      <c r="N27" s="47" t="s">
        <v>43</v>
      </c>
      <c r="AMG27"/>
      <c r="AMH27"/>
      <c r="AMI27"/>
      <c r="AMJ27"/>
    </row>
    <row r="28" spans="1:1024" x14ac:dyDescent="0.25">
      <c r="A28" s="27">
        <v>4</v>
      </c>
      <c r="B28" s="30" t="s">
        <v>6</v>
      </c>
      <c r="C28" s="43" t="s">
        <v>42</v>
      </c>
      <c r="D28" s="43" t="s">
        <v>42</v>
      </c>
      <c r="E28" s="43" t="s">
        <v>42</v>
      </c>
      <c r="F28" s="47" t="s">
        <v>43</v>
      </c>
      <c r="G28" s="44" t="s">
        <v>107</v>
      </c>
      <c r="H28" s="45" t="s">
        <v>112</v>
      </c>
      <c r="I28" s="44">
        <v>5</v>
      </c>
      <c r="J28" s="46">
        <f>IF(I28="","",I28/$E$9)</f>
        <v>0.125</v>
      </c>
      <c r="K28" s="46">
        <f>IF(I28="","",I28/$K$9)</f>
        <v>0.25</v>
      </c>
      <c r="L28" s="44" t="str">
        <f>IF(I28="","",IF($K$9=I28,$L$9,IF(I28&gt;=$H$9,"призер","участник")))</f>
        <v>участник</v>
      </c>
      <c r="M28" s="47" t="s">
        <v>109</v>
      </c>
      <c r="N28" s="47" t="s">
        <v>43</v>
      </c>
      <c r="AMG28"/>
      <c r="AMH28"/>
      <c r="AMI28"/>
      <c r="AMJ28"/>
    </row>
    <row r="29" spans="1:1024" x14ac:dyDescent="0.25">
      <c r="A29" s="27">
        <v>15</v>
      </c>
      <c r="B29" s="30" t="s">
        <v>6</v>
      </c>
      <c r="C29" s="31" t="s">
        <v>61</v>
      </c>
      <c r="D29" s="31" t="s">
        <v>132</v>
      </c>
      <c r="E29" s="31" t="s">
        <v>42</v>
      </c>
      <c r="F29" s="34" t="s">
        <v>126</v>
      </c>
      <c r="G29" s="35" t="s">
        <v>130</v>
      </c>
      <c r="H29" s="33" t="s">
        <v>133</v>
      </c>
      <c r="I29" s="35">
        <v>3</v>
      </c>
      <c r="J29" s="36">
        <v>0.08</v>
      </c>
      <c r="K29" s="36">
        <v>0.19</v>
      </c>
      <c r="L29" s="37" t="s">
        <v>129</v>
      </c>
      <c r="M29" s="34" t="s">
        <v>54</v>
      </c>
      <c r="N29" s="34" t="s">
        <v>126</v>
      </c>
      <c r="AMG29"/>
      <c r="AMH29"/>
      <c r="AMI29"/>
      <c r="AMJ29"/>
    </row>
    <row r="30" spans="1:1024" x14ac:dyDescent="0.25">
      <c r="A30" s="27">
        <v>18</v>
      </c>
      <c r="B30" s="30" t="s">
        <v>6</v>
      </c>
      <c r="C30" s="31" t="s">
        <v>42</v>
      </c>
      <c r="D30" s="31" t="s">
        <v>58</v>
      </c>
      <c r="E30" s="31" t="s">
        <v>42</v>
      </c>
      <c r="F30" s="34" t="s">
        <v>126</v>
      </c>
      <c r="G30" s="35" t="s">
        <v>127</v>
      </c>
      <c r="H30" s="33" t="s">
        <v>137</v>
      </c>
      <c r="I30" s="35">
        <v>2</v>
      </c>
      <c r="J30" s="36">
        <v>0.05</v>
      </c>
      <c r="K30" s="36">
        <v>0.13</v>
      </c>
      <c r="L30" s="37" t="s">
        <v>129</v>
      </c>
      <c r="M30" s="34" t="s">
        <v>54</v>
      </c>
      <c r="N30" s="34" t="s">
        <v>126</v>
      </c>
      <c r="AMG30"/>
      <c r="AMH30"/>
      <c r="AMI30"/>
      <c r="AMJ30"/>
    </row>
    <row r="31" spans="1:1024" x14ac:dyDescent="0.25">
      <c r="A31" s="27">
        <v>19</v>
      </c>
      <c r="B31" s="30" t="s">
        <v>6</v>
      </c>
      <c r="C31" s="31" t="s">
        <v>42</v>
      </c>
      <c r="D31" s="31" t="s">
        <v>62</v>
      </c>
      <c r="E31" s="31" t="s">
        <v>56</v>
      </c>
      <c r="F31" s="34" t="s">
        <v>126</v>
      </c>
      <c r="G31" s="35" t="s">
        <v>127</v>
      </c>
      <c r="H31" s="33" t="s">
        <v>138</v>
      </c>
      <c r="I31" s="35">
        <v>2</v>
      </c>
      <c r="J31" s="36">
        <v>0.05</v>
      </c>
      <c r="K31" s="36">
        <v>0.13</v>
      </c>
      <c r="L31" s="37" t="s">
        <v>129</v>
      </c>
      <c r="M31" s="34" t="s">
        <v>54</v>
      </c>
      <c r="N31" s="34" t="s">
        <v>126</v>
      </c>
      <c r="AMG31"/>
      <c r="AMH31"/>
      <c r="AMI31"/>
      <c r="AMJ31"/>
    </row>
    <row r="32" spans="1:1024" x14ac:dyDescent="0.25">
      <c r="A32" s="27">
        <v>22</v>
      </c>
      <c r="B32" s="30" t="s">
        <v>6</v>
      </c>
      <c r="C32" s="31" t="s">
        <v>61</v>
      </c>
      <c r="D32" s="31" t="s">
        <v>58</v>
      </c>
      <c r="E32" s="31" t="s">
        <v>42</v>
      </c>
      <c r="F32" s="34" t="s">
        <v>126</v>
      </c>
      <c r="G32" s="35" t="s">
        <v>130</v>
      </c>
      <c r="H32" s="33" t="s">
        <v>141</v>
      </c>
      <c r="I32" s="35">
        <v>2</v>
      </c>
      <c r="J32" s="36">
        <v>0.05</v>
      </c>
      <c r="K32" s="36">
        <v>0.13</v>
      </c>
      <c r="L32" s="37" t="s">
        <v>129</v>
      </c>
      <c r="M32" s="34" t="s">
        <v>54</v>
      </c>
      <c r="N32" s="34" t="s">
        <v>126</v>
      </c>
      <c r="AMG32"/>
      <c r="AMH32"/>
      <c r="AMI32"/>
      <c r="AMJ32"/>
    </row>
    <row r="33" spans="1:1024" x14ac:dyDescent="0.25">
      <c r="A33" s="27">
        <v>13</v>
      </c>
      <c r="B33" s="30" t="s">
        <v>6</v>
      </c>
      <c r="C33" s="43" t="s">
        <v>72</v>
      </c>
      <c r="D33" s="31" t="s">
        <v>61</v>
      </c>
      <c r="E33" s="31" t="s">
        <v>50</v>
      </c>
      <c r="F33" s="34" t="s">
        <v>126</v>
      </c>
      <c r="G33" s="35" t="s">
        <v>127</v>
      </c>
      <c r="H33" s="33" t="s">
        <v>128</v>
      </c>
      <c r="I33" s="35">
        <v>1</v>
      </c>
      <c r="J33" s="36">
        <v>0.03</v>
      </c>
      <c r="K33" s="36">
        <v>0.06</v>
      </c>
      <c r="L33" s="37" t="s">
        <v>129</v>
      </c>
      <c r="M33" s="34" t="s">
        <v>54</v>
      </c>
      <c r="N33" s="34" t="s">
        <v>126</v>
      </c>
      <c r="AMG33"/>
      <c r="AMH33"/>
      <c r="AMI33"/>
      <c r="AMJ33"/>
    </row>
    <row r="34" spans="1:1024" x14ac:dyDescent="0.25">
      <c r="C34" s="31"/>
    </row>
    <row r="35" spans="1:1024" x14ac:dyDescent="0.25">
      <c r="B35" s="42" t="s">
        <v>38</v>
      </c>
    </row>
    <row r="37" spans="1:1024" x14ac:dyDescent="0.25">
      <c r="B37" s="4" t="s">
        <v>84</v>
      </c>
    </row>
    <row r="38" spans="1:1024" x14ac:dyDescent="0.25">
      <c r="B38" s="4" t="s">
        <v>86</v>
      </c>
      <c r="C38" s="4" t="s">
        <v>85</v>
      </c>
    </row>
    <row r="39" spans="1:1024" x14ac:dyDescent="0.25">
      <c r="C39" s="4" t="s">
        <v>87</v>
      </c>
    </row>
    <row r="40" spans="1:1024" x14ac:dyDescent="0.25">
      <c r="C40" s="4" t="s">
        <v>88</v>
      </c>
    </row>
    <row r="41" spans="1:1024" x14ac:dyDescent="0.25">
      <c r="C41" s="4" t="s">
        <v>89</v>
      </c>
    </row>
    <row r="42" spans="1:1024" x14ac:dyDescent="0.25">
      <c r="C42" s="4" t="s">
        <v>90</v>
      </c>
    </row>
  </sheetData>
  <autoFilter ref="A10:N10">
    <sortState ref="A11:N33">
      <sortCondition descending="1" ref="I10"/>
    </sortState>
  </autoFilter>
  <mergeCells count="3">
    <mergeCell ref="A1:R1"/>
    <mergeCell ref="C2:P2"/>
    <mergeCell ref="C9:D9"/>
  </mergeCells>
  <conditionalFormatting sqref="C4">
    <cfRule type="expression" dxfId="19" priority="2">
      <formula>ISBLANK(C4)</formula>
    </cfRule>
  </conditionalFormatting>
  <conditionalFormatting sqref="C5">
    <cfRule type="expression" dxfId="18" priority="3">
      <formula>ISBLANK(C5)</formula>
    </cfRule>
  </conditionalFormatting>
  <conditionalFormatting sqref="C8">
    <cfRule type="expression" dxfId="17" priority="4">
      <formula>ISBLANK(C8)</formula>
    </cfRule>
  </conditionalFormatting>
  <conditionalFormatting sqref="E9">
    <cfRule type="expression" dxfId="16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abSelected="1" topLeftCell="B4" zoomScaleNormal="100" workbookViewId="0">
      <selection activeCell="J15" sqref="J15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21.285156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29.7109375" style="4" customWidth="1"/>
    <col min="14" max="14" width="18.85546875" style="4" customWidth="1"/>
    <col min="15" max="15" width="8.42578125" style="4" customWidth="1"/>
    <col min="16" max="16" width="13" style="4" customWidth="1"/>
    <col min="17" max="17" width="43.140625" style="4" customWidth="1"/>
    <col min="18" max="18" width="19.2851562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143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COUNTA(I11:I27)</f>
        <v>17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COUNTIF(L11:L27,"победитель")</f>
        <v>2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COUNTIF(L11:L27,"призер")</f>
        <v>5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COUNTIF(L11:L27,"участник")</f>
        <v>10</v>
      </c>
    </row>
    <row r="7" spans="1:1024" x14ac:dyDescent="0.25">
      <c r="A7" s="9" t="s">
        <v>12</v>
      </c>
      <c r="B7" s="10"/>
      <c r="C7" s="9">
        <v>8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0.41176470588235292</v>
      </c>
    </row>
    <row r="9" spans="1:1024" x14ac:dyDescent="0.25">
      <c r="C9" s="1" t="s">
        <v>16</v>
      </c>
      <c r="D9" s="1"/>
      <c r="E9" s="20">
        <v>40</v>
      </c>
      <c r="G9" s="13" t="s">
        <v>17</v>
      </c>
      <c r="H9" s="21">
        <f>E9/2</f>
        <v>20</v>
      </c>
      <c r="J9" s="22" t="s">
        <v>18</v>
      </c>
      <c r="K9" s="23">
        <f>MAX(I11:I27)</f>
        <v>22</v>
      </c>
      <c r="L9" s="24" t="str">
        <f>IF(K9*100/E9&gt;=50,"победитель","участник")</f>
        <v>победитель</v>
      </c>
      <c r="P9" s="25">
        <f>R8-45%</f>
        <v>-3.823529411764709E-2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2</v>
      </c>
      <c r="B11" s="30" t="s">
        <v>6</v>
      </c>
      <c r="C11" s="43" t="s">
        <v>64</v>
      </c>
      <c r="D11" s="43" t="s">
        <v>47</v>
      </c>
      <c r="E11" s="43" t="s">
        <v>47</v>
      </c>
      <c r="F11" s="47" t="s">
        <v>43</v>
      </c>
      <c r="G11" s="44" t="s">
        <v>144</v>
      </c>
      <c r="H11" s="45" t="s">
        <v>146</v>
      </c>
      <c r="I11" s="44">
        <v>22</v>
      </c>
      <c r="J11" s="46">
        <f>IF(I11="","",I11/$E$9)</f>
        <v>0.55000000000000004</v>
      </c>
      <c r="K11" s="46">
        <f>IF(I11="","",I11/$K$9)</f>
        <v>1</v>
      </c>
      <c r="L11" s="44" t="str">
        <f>IF(I11="","",IF($K$9=I11,$L$9,IF(I11&gt;=$H$9,"призер","участник")))</f>
        <v>победитель</v>
      </c>
      <c r="M11" s="47" t="s">
        <v>109</v>
      </c>
      <c r="N11" s="47" t="s">
        <v>43</v>
      </c>
      <c r="AMG11"/>
      <c r="AMH11"/>
      <c r="AMI11"/>
      <c r="AMJ11"/>
    </row>
    <row r="12" spans="1:1024" s="38" customFormat="1" ht="12.95" customHeight="1" x14ac:dyDescent="0.2">
      <c r="A12" s="27">
        <v>13</v>
      </c>
      <c r="B12" s="30" t="s">
        <v>6</v>
      </c>
      <c r="C12" s="31" t="s">
        <v>42</v>
      </c>
      <c r="D12" s="31" t="s">
        <v>47</v>
      </c>
      <c r="E12" s="31" t="s">
        <v>58</v>
      </c>
      <c r="F12" s="34" t="s">
        <v>126</v>
      </c>
      <c r="G12" s="37" t="s">
        <v>155</v>
      </c>
      <c r="H12" s="33" t="s">
        <v>160</v>
      </c>
      <c r="I12" s="37">
        <v>17</v>
      </c>
      <c r="J12" s="36">
        <v>0.43</v>
      </c>
      <c r="K12" s="36">
        <v>1</v>
      </c>
      <c r="L12" s="37" t="s">
        <v>183</v>
      </c>
      <c r="M12" s="34" t="s">
        <v>54</v>
      </c>
      <c r="N12" s="34" t="s">
        <v>126</v>
      </c>
      <c r="AMG12"/>
      <c r="AMH12"/>
      <c r="AMI12"/>
      <c r="AMJ12"/>
    </row>
    <row r="13" spans="1:1024" x14ac:dyDescent="0.25">
      <c r="A13" s="27">
        <v>14</v>
      </c>
      <c r="B13" s="30" t="s">
        <v>6</v>
      </c>
      <c r="C13" s="31" t="s">
        <v>72</v>
      </c>
      <c r="D13" s="31" t="s">
        <v>49</v>
      </c>
      <c r="E13" s="31" t="s">
        <v>56</v>
      </c>
      <c r="F13" s="34" t="s">
        <v>126</v>
      </c>
      <c r="G13" s="37" t="s">
        <v>155</v>
      </c>
      <c r="H13" s="33" t="s">
        <v>161</v>
      </c>
      <c r="I13" s="37">
        <v>15</v>
      </c>
      <c r="J13" s="36">
        <v>0.38</v>
      </c>
      <c r="K13" s="36">
        <v>0.88</v>
      </c>
      <c r="L13" s="37" t="s">
        <v>53</v>
      </c>
      <c r="M13" s="34" t="s">
        <v>54</v>
      </c>
      <c r="N13" s="34" t="s">
        <v>126</v>
      </c>
      <c r="AMG13"/>
      <c r="AMH13"/>
      <c r="AMI13"/>
      <c r="AMJ13"/>
    </row>
    <row r="14" spans="1:1024" x14ac:dyDescent="0.25">
      <c r="A14" s="27">
        <v>11</v>
      </c>
      <c r="B14" s="30" t="s">
        <v>6</v>
      </c>
      <c r="C14" s="31" t="s">
        <v>62</v>
      </c>
      <c r="D14" s="31" t="s">
        <v>58</v>
      </c>
      <c r="E14" s="31" t="s">
        <v>50</v>
      </c>
      <c r="F14" s="34" t="s">
        <v>126</v>
      </c>
      <c r="G14" s="37" t="s">
        <v>155</v>
      </c>
      <c r="H14" s="33" t="s">
        <v>158</v>
      </c>
      <c r="I14" s="37">
        <v>14</v>
      </c>
      <c r="J14" s="36">
        <v>0.35</v>
      </c>
      <c r="K14" s="36">
        <v>0.82</v>
      </c>
      <c r="L14" s="37" t="s">
        <v>53</v>
      </c>
      <c r="M14" s="34" t="s">
        <v>54</v>
      </c>
      <c r="N14" s="34" t="s">
        <v>126</v>
      </c>
      <c r="AMG14"/>
      <c r="AMH14"/>
      <c r="AMI14"/>
      <c r="AMJ14"/>
    </row>
    <row r="15" spans="1:1024" x14ac:dyDescent="0.25">
      <c r="A15" s="27">
        <v>3</v>
      </c>
      <c r="B15" s="30" t="s">
        <v>6</v>
      </c>
      <c r="C15" s="43" t="s">
        <v>64</v>
      </c>
      <c r="D15" s="43" t="s">
        <v>41</v>
      </c>
      <c r="E15" s="43" t="s">
        <v>50</v>
      </c>
      <c r="F15" s="48" t="s">
        <v>43</v>
      </c>
      <c r="G15" s="49" t="s">
        <v>144</v>
      </c>
      <c r="H15" s="45" t="s">
        <v>147</v>
      </c>
      <c r="I15" s="44">
        <v>18</v>
      </c>
      <c r="J15" s="46">
        <f>IF(I15="","",I15/$E$9)</f>
        <v>0.45</v>
      </c>
      <c r="K15" s="46">
        <f>IF(I15="","",I15/$K$9)</f>
        <v>0.81818181818181823</v>
      </c>
      <c r="L15" s="44" t="s">
        <v>53</v>
      </c>
      <c r="M15" s="47" t="s">
        <v>109</v>
      </c>
      <c r="N15" s="47" t="s">
        <v>43</v>
      </c>
      <c r="AMG15"/>
      <c r="AMH15"/>
      <c r="AMI15"/>
      <c r="AMJ15"/>
    </row>
    <row r="16" spans="1:1024" x14ac:dyDescent="0.25">
      <c r="A16" s="27">
        <v>15</v>
      </c>
      <c r="B16" s="30" t="s">
        <v>6</v>
      </c>
      <c r="C16" s="31" t="s">
        <v>61</v>
      </c>
      <c r="D16" s="31" t="s">
        <v>56</v>
      </c>
      <c r="E16" s="31" t="s">
        <v>62</v>
      </c>
      <c r="F16" s="34" t="s">
        <v>126</v>
      </c>
      <c r="G16" s="37" t="s">
        <v>153</v>
      </c>
      <c r="H16" s="33" t="s">
        <v>162</v>
      </c>
      <c r="I16" s="37">
        <v>13</v>
      </c>
      <c r="J16" s="36">
        <v>0.33</v>
      </c>
      <c r="K16" s="36">
        <v>0.76</v>
      </c>
      <c r="L16" s="37" t="s">
        <v>129</v>
      </c>
      <c r="M16" s="34" t="s">
        <v>54</v>
      </c>
      <c r="N16" s="34" t="s">
        <v>126</v>
      </c>
      <c r="AMG16"/>
      <c r="AMH16"/>
      <c r="AMI16"/>
      <c r="AMJ16"/>
    </row>
    <row r="17" spans="1:1024" x14ac:dyDescent="0.25">
      <c r="A17" s="27">
        <v>4</v>
      </c>
      <c r="B17" s="30" t="s">
        <v>6</v>
      </c>
      <c r="C17" s="43" t="s">
        <v>135</v>
      </c>
      <c r="D17" s="43" t="s">
        <v>66</v>
      </c>
      <c r="E17" s="43" t="s">
        <v>42</v>
      </c>
      <c r="F17" s="47" t="s">
        <v>43</v>
      </c>
      <c r="G17" s="44" t="s">
        <v>144</v>
      </c>
      <c r="H17" s="45" t="s">
        <v>148</v>
      </c>
      <c r="I17" s="44">
        <v>14</v>
      </c>
      <c r="J17" s="46">
        <f>IF(I17="","",I17/$E$9)</f>
        <v>0.35</v>
      </c>
      <c r="K17" s="46">
        <f>IF(I17="","",I17/$K$9)</f>
        <v>0.63636363636363635</v>
      </c>
      <c r="L17" s="44" t="s">
        <v>53</v>
      </c>
      <c r="M17" s="47" t="s">
        <v>109</v>
      </c>
      <c r="N17" s="47" t="s">
        <v>43</v>
      </c>
      <c r="AMG17"/>
      <c r="AMH17"/>
      <c r="AMI17"/>
      <c r="AMJ17"/>
    </row>
    <row r="18" spans="1:1024" x14ac:dyDescent="0.25">
      <c r="A18" s="27">
        <v>5</v>
      </c>
      <c r="B18" s="30" t="s">
        <v>6</v>
      </c>
      <c r="C18" s="43" t="s">
        <v>115</v>
      </c>
      <c r="D18" s="43" t="s">
        <v>61</v>
      </c>
      <c r="E18" s="43" t="s">
        <v>42</v>
      </c>
      <c r="F18" s="47" t="s">
        <v>43</v>
      </c>
      <c r="G18" s="44" t="s">
        <v>144</v>
      </c>
      <c r="H18" s="45" t="s">
        <v>149</v>
      </c>
      <c r="I18" s="44">
        <v>14</v>
      </c>
      <c r="J18" s="46">
        <f>IF(I18="","",I18/$E$9)</f>
        <v>0.35</v>
      </c>
      <c r="K18" s="46">
        <f>IF(I18="","",I18/$K$9)</f>
        <v>0.63636363636363635</v>
      </c>
      <c r="L18" s="44" t="s">
        <v>53</v>
      </c>
      <c r="M18" s="47" t="s">
        <v>109</v>
      </c>
      <c r="N18" s="47" t="s">
        <v>43</v>
      </c>
      <c r="AMG18"/>
      <c r="AMH18"/>
      <c r="AMI18"/>
      <c r="AMJ18"/>
    </row>
    <row r="19" spans="1:1024" x14ac:dyDescent="0.25">
      <c r="A19" s="27">
        <v>1</v>
      </c>
      <c r="B19" s="30" t="s">
        <v>6</v>
      </c>
      <c r="C19" s="43" t="s">
        <v>66</v>
      </c>
      <c r="D19" s="43" t="s">
        <v>73</v>
      </c>
      <c r="E19" s="43" t="s">
        <v>62</v>
      </c>
      <c r="F19" s="47" t="s">
        <v>43</v>
      </c>
      <c r="G19" s="44" t="s">
        <v>144</v>
      </c>
      <c r="H19" s="45" t="s">
        <v>145</v>
      </c>
      <c r="I19" s="44">
        <v>13</v>
      </c>
      <c r="J19" s="46">
        <f>IF(I19="","",I19/$E$9)</f>
        <v>0.32500000000000001</v>
      </c>
      <c r="K19" s="46">
        <f>IF(I19="","",I19/$K$9)</f>
        <v>0.59090909090909094</v>
      </c>
      <c r="L19" s="44" t="str">
        <f>IF(I19="","",IF($K$9=I19,$L$9,IF(I19&gt;=$H$9,"призер","участник")))</f>
        <v>участник</v>
      </c>
      <c r="M19" s="47" t="s">
        <v>109</v>
      </c>
      <c r="N19" s="47" t="s">
        <v>43</v>
      </c>
      <c r="AMG19"/>
      <c r="AMH19"/>
      <c r="AMI19"/>
      <c r="AMJ19"/>
    </row>
    <row r="20" spans="1:1024" x14ac:dyDescent="0.25">
      <c r="A20" s="27">
        <v>9</v>
      </c>
      <c r="B20" s="30" t="s">
        <v>6</v>
      </c>
      <c r="C20" s="31" t="s">
        <v>64</v>
      </c>
      <c r="D20" s="31" t="s">
        <v>42</v>
      </c>
      <c r="E20" s="31" t="s">
        <v>115</v>
      </c>
      <c r="F20" s="34" t="s">
        <v>126</v>
      </c>
      <c r="G20" s="35" t="s">
        <v>155</v>
      </c>
      <c r="H20" s="33" t="s">
        <v>156</v>
      </c>
      <c r="I20" s="35">
        <v>13</v>
      </c>
      <c r="J20" s="36">
        <v>0.33</v>
      </c>
      <c r="K20" s="36">
        <f>IF(I20="","",I20/$K$9)</f>
        <v>0.59090909090909094</v>
      </c>
      <c r="L20" s="37" t="s">
        <v>129</v>
      </c>
      <c r="M20" s="34" t="s">
        <v>54</v>
      </c>
      <c r="N20" s="34" t="s">
        <v>126</v>
      </c>
      <c r="AMG20"/>
      <c r="AMH20"/>
      <c r="AMI20"/>
      <c r="AMJ20"/>
    </row>
    <row r="21" spans="1:1024" x14ac:dyDescent="0.25">
      <c r="A21" s="27">
        <v>6</v>
      </c>
      <c r="B21" s="30" t="s">
        <v>6</v>
      </c>
      <c r="C21" s="43" t="s">
        <v>41</v>
      </c>
      <c r="D21" s="43" t="s">
        <v>42</v>
      </c>
      <c r="E21" s="43" t="s">
        <v>42</v>
      </c>
      <c r="F21" s="47" t="s">
        <v>43</v>
      </c>
      <c r="G21" s="44" t="s">
        <v>150</v>
      </c>
      <c r="H21" s="45" t="s">
        <v>151</v>
      </c>
      <c r="I21" s="44">
        <v>11</v>
      </c>
      <c r="J21" s="46">
        <f>IF(I21="","",I21/$E$9)</f>
        <v>0.27500000000000002</v>
      </c>
      <c r="K21" s="46">
        <f>IF(I21="","",I21/$K$9)</f>
        <v>0.5</v>
      </c>
      <c r="L21" s="44" t="str">
        <f>IF(I21="","",IF($K$9=I21,$L$9,IF(I21&gt;=$H$9,"призер","участник")))</f>
        <v>участник</v>
      </c>
      <c r="M21" s="47" t="s">
        <v>109</v>
      </c>
      <c r="N21" s="47" t="s">
        <v>43</v>
      </c>
      <c r="AMG21"/>
      <c r="AMH21"/>
      <c r="AMI21"/>
      <c r="AMJ21"/>
    </row>
    <row r="22" spans="1:1024" x14ac:dyDescent="0.25">
      <c r="A22" s="27">
        <v>7</v>
      </c>
      <c r="B22" s="30" t="s">
        <v>6</v>
      </c>
      <c r="C22" s="43" t="s">
        <v>61</v>
      </c>
      <c r="D22" s="43" t="s">
        <v>61</v>
      </c>
      <c r="E22" s="43" t="s">
        <v>42</v>
      </c>
      <c r="F22" s="47" t="s">
        <v>43</v>
      </c>
      <c r="G22" s="44" t="s">
        <v>150</v>
      </c>
      <c r="H22" s="45" t="s">
        <v>152</v>
      </c>
      <c r="I22" s="44">
        <v>11</v>
      </c>
      <c r="J22" s="46">
        <f>IF(I22="","",I22/$E$9)</f>
        <v>0.27500000000000002</v>
      </c>
      <c r="K22" s="46">
        <f>IF(I22="","",I22/$K$9)</f>
        <v>0.5</v>
      </c>
      <c r="L22" s="44" t="str">
        <f>IF(I22="","",IF($K$9=I22,$L$9,IF(I22&gt;=$H$9,"призер","участник")))</f>
        <v>участник</v>
      </c>
      <c r="M22" s="47" t="s">
        <v>109</v>
      </c>
      <c r="N22" s="47" t="s">
        <v>43</v>
      </c>
      <c r="AMG22"/>
      <c r="AMH22"/>
      <c r="AMI22"/>
      <c r="AMJ22"/>
    </row>
    <row r="23" spans="1:1024" x14ac:dyDescent="0.25">
      <c r="A23" s="27">
        <v>12</v>
      </c>
      <c r="B23" s="30" t="s">
        <v>6</v>
      </c>
      <c r="C23" s="31" t="s">
        <v>64</v>
      </c>
      <c r="D23" s="31" t="s">
        <v>56</v>
      </c>
      <c r="E23" s="31" t="s">
        <v>56</v>
      </c>
      <c r="F23" s="34" t="s">
        <v>126</v>
      </c>
      <c r="G23" s="35" t="s">
        <v>155</v>
      </c>
      <c r="H23" s="33" t="s">
        <v>159</v>
      </c>
      <c r="I23" s="35">
        <v>6</v>
      </c>
      <c r="J23" s="36">
        <v>0.15</v>
      </c>
      <c r="K23" s="36">
        <v>0.35</v>
      </c>
      <c r="L23" s="37" t="s">
        <v>129</v>
      </c>
      <c r="M23" s="34" t="s">
        <v>54</v>
      </c>
      <c r="N23" s="34" t="s">
        <v>126</v>
      </c>
      <c r="AMG23"/>
      <c r="AMH23"/>
      <c r="AMI23"/>
      <c r="AMJ23"/>
    </row>
    <row r="24" spans="1:1024" x14ac:dyDescent="0.25">
      <c r="A24" s="27">
        <v>8</v>
      </c>
      <c r="B24" s="30" t="s">
        <v>6</v>
      </c>
      <c r="C24" s="43" t="s">
        <v>47</v>
      </c>
      <c r="D24" s="31" t="s">
        <v>55</v>
      </c>
      <c r="E24" s="31" t="s">
        <v>76</v>
      </c>
      <c r="F24" s="34" t="s">
        <v>126</v>
      </c>
      <c r="G24" s="35" t="s">
        <v>153</v>
      </c>
      <c r="H24" s="33" t="s">
        <v>154</v>
      </c>
      <c r="I24" s="35">
        <v>7</v>
      </c>
      <c r="J24" s="36">
        <f>IF(I24="","",I24/$E$9)</f>
        <v>0.17499999999999999</v>
      </c>
      <c r="K24" s="36">
        <f>IF(I24="","",I24/$K$9)</f>
        <v>0.31818181818181818</v>
      </c>
      <c r="L24" s="37" t="s">
        <v>129</v>
      </c>
      <c r="M24" s="34" t="s">
        <v>54</v>
      </c>
      <c r="N24" s="34" t="s">
        <v>126</v>
      </c>
      <c r="AMG24"/>
      <c r="AMH24"/>
      <c r="AMI24"/>
      <c r="AMJ24"/>
    </row>
    <row r="25" spans="1:1024" x14ac:dyDescent="0.25">
      <c r="A25" s="27">
        <v>17</v>
      </c>
      <c r="B25" s="30" t="s">
        <v>6</v>
      </c>
      <c r="C25" s="31" t="s">
        <v>103</v>
      </c>
      <c r="D25" s="31" t="s">
        <v>66</v>
      </c>
      <c r="E25" s="31" t="s">
        <v>42</v>
      </c>
      <c r="F25" s="34" t="s">
        <v>126</v>
      </c>
      <c r="G25" s="35" t="s">
        <v>153</v>
      </c>
      <c r="H25" s="33" t="s">
        <v>164</v>
      </c>
      <c r="I25" s="35">
        <v>5</v>
      </c>
      <c r="J25" s="36">
        <v>0.13</v>
      </c>
      <c r="K25" s="36">
        <v>0.28999999999999998</v>
      </c>
      <c r="L25" s="37" t="s">
        <v>129</v>
      </c>
      <c r="M25" s="34" t="s">
        <v>54</v>
      </c>
      <c r="N25" s="34" t="s">
        <v>126</v>
      </c>
      <c r="AMG25"/>
      <c r="AMH25"/>
      <c r="AMI25"/>
      <c r="AMJ25"/>
    </row>
    <row r="26" spans="1:1024" x14ac:dyDescent="0.25">
      <c r="A26" s="27">
        <v>10</v>
      </c>
      <c r="B26" s="30" t="s">
        <v>6</v>
      </c>
      <c r="C26" s="31" t="s">
        <v>135</v>
      </c>
      <c r="D26" s="31" t="s">
        <v>42</v>
      </c>
      <c r="E26" s="31" t="s">
        <v>42</v>
      </c>
      <c r="F26" s="34" t="s">
        <v>126</v>
      </c>
      <c r="G26" s="35" t="s">
        <v>155</v>
      </c>
      <c r="H26" s="33" t="s">
        <v>157</v>
      </c>
      <c r="I26" s="35">
        <v>3</v>
      </c>
      <c r="J26" s="36">
        <v>0.08</v>
      </c>
      <c r="K26" s="36">
        <v>0.18</v>
      </c>
      <c r="L26" s="37" t="s">
        <v>129</v>
      </c>
      <c r="M26" s="34" t="s">
        <v>54</v>
      </c>
      <c r="N26" s="34" t="s">
        <v>126</v>
      </c>
      <c r="AMG26"/>
      <c r="AMH26"/>
      <c r="AMI26"/>
      <c r="AMJ26"/>
    </row>
    <row r="27" spans="1:1024" x14ac:dyDescent="0.25">
      <c r="A27" s="27">
        <v>16</v>
      </c>
      <c r="B27" s="30" t="s">
        <v>6</v>
      </c>
      <c r="C27" s="31" t="s">
        <v>72</v>
      </c>
      <c r="D27" s="31" t="s">
        <v>102</v>
      </c>
      <c r="E27" s="31" t="s">
        <v>59</v>
      </c>
      <c r="F27" s="34" t="s">
        <v>126</v>
      </c>
      <c r="G27" s="35" t="s">
        <v>153</v>
      </c>
      <c r="H27" s="33" t="s">
        <v>163</v>
      </c>
      <c r="I27" s="35">
        <v>3</v>
      </c>
      <c r="J27" s="36">
        <v>0.08</v>
      </c>
      <c r="K27" s="36">
        <v>0.18</v>
      </c>
      <c r="L27" s="37" t="s">
        <v>129</v>
      </c>
      <c r="M27" s="34" t="s">
        <v>54</v>
      </c>
      <c r="N27" s="34" t="s">
        <v>126</v>
      </c>
      <c r="AMG27"/>
      <c r="AMH27"/>
      <c r="AMI27"/>
      <c r="AMJ27"/>
    </row>
    <row r="28" spans="1:1024" x14ac:dyDescent="0.25">
      <c r="C28" s="31"/>
    </row>
    <row r="29" spans="1:1024" x14ac:dyDescent="0.25">
      <c r="B29" s="42" t="s">
        <v>38</v>
      </c>
    </row>
    <row r="31" spans="1:1024" x14ac:dyDescent="0.25">
      <c r="B31" s="4" t="s">
        <v>84</v>
      </c>
    </row>
    <row r="32" spans="1:1024" x14ac:dyDescent="0.25">
      <c r="B32" s="4" t="s">
        <v>86</v>
      </c>
      <c r="C32" s="4" t="s">
        <v>85</v>
      </c>
    </row>
    <row r="33" spans="3:3" x14ac:dyDescent="0.25">
      <c r="C33" s="4" t="s">
        <v>87</v>
      </c>
    </row>
    <row r="34" spans="3:3" x14ac:dyDescent="0.25">
      <c r="C34" s="4" t="s">
        <v>88</v>
      </c>
    </row>
    <row r="35" spans="3:3" x14ac:dyDescent="0.25">
      <c r="C35" s="4" t="s">
        <v>89</v>
      </c>
    </row>
    <row r="36" spans="3:3" x14ac:dyDescent="0.25">
      <c r="C36" s="4" t="s">
        <v>90</v>
      </c>
    </row>
  </sheetData>
  <autoFilter ref="A10:N10">
    <sortState ref="A11:N27">
      <sortCondition descending="1" ref="K10"/>
    </sortState>
  </autoFilter>
  <mergeCells count="3">
    <mergeCell ref="A1:R1"/>
    <mergeCell ref="C2:P2"/>
    <mergeCell ref="C9:D9"/>
  </mergeCells>
  <conditionalFormatting sqref="C4">
    <cfRule type="expression" dxfId="15" priority="2">
      <formula>ISBLANK(C4)</formula>
    </cfRule>
  </conditionalFormatting>
  <conditionalFormatting sqref="C5">
    <cfRule type="expression" dxfId="14" priority="3">
      <formula>ISBLANK(C5)</formula>
    </cfRule>
  </conditionalFormatting>
  <conditionalFormatting sqref="C8">
    <cfRule type="expression" dxfId="13" priority="4">
      <formula>ISBLANK(C8)</formula>
    </cfRule>
  </conditionalFormatting>
  <conditionalFormatting sqref="E9">
    <cfRule type="expression" dxfId="12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2"/>
  <sheetViews>
    <sheetView topLeftCell="A4" zoomScaleNormal="100" workbookViewId="0">
      <selection activeCell="H24" sqref="H24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6.7109375" style="4" customWidth="1"/>
    <col min="6" max="6" width="20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30.42578125" style="4" customWidth="1"/>
    <col min="14" max="14" width="17.42578125" style="4" customWidth="1"/>
    <col min="15" max="15" width="8.42578125" style="4" customWidth="1"/>
    <col min="16" max="16" width="13" style="4" customWidth="1"/>
    <col min="17" max="17" width="43.140625" style="4" customWidth="1"/>
    <col min="18" max="18" width="18.14062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165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COUNTA(I11:I23)</f>
        <v>13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COUNTIF(L11:L23,"победитель")</f>
        <v>1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COUNTIF(L11:L23,"призер")</f>
        <v>4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COUNTIF(L11:L23,"участник")</f>
        <v>8</v>
      </c>
    </row>
    <row r="7" spans="1:1024" x14ac:dyDescent="0.25">
      <c r="A7" s="9" t="s">
        <v>12</v>
      </c>
      <c r="B7" s="10"/>
      <c r="C7" s="9">
        <v>9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0.38461538461538464</v>
      </c>
    </row>
    <row r="9" spans="1:1024" x14ac:dyDescent="0.25">
      <c r="C9" s="1" t="s">
        <v>16</v>
      </c>
      <c r="D9" s="1"/>
      <c r="E9" s="20">
        <v>100</v>
      </c>
      <c r="G9" s="13" t="s">
        <v>17</v>
      </c>
      <c r="H9" s="21">
        <f>E9/2</f>
        <v>50</v>
      </c>
      <c r="J9" s="22" t="s">
        <v>18</v>
      </c>
      <c r="K9" s="23">
        <f>MAX(I11:I23)</f>
        <v>52</v>
      </c>
      <c r="L9" s="24" t="str">
        <f>IF(K9*100/E9&gt;=50,"победитель","участник")</f>
        <v>победитель</v>
      </c>
      <c r="P9" s="25">
        <f>R8-45%</f>
        <v>-6.5384615384615374E-2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12</v>
      </c>
      <c r="B11" s="30" t="s">
        <v>6</v>
      </c>
      <c r="C11" s="31" t="s">
        <v>181</v>
      </c>
      <c r="D11" s="31" t="s">
        <v>58</v>
      </c>
      <c r="E11" s="31" t="s">
        <v>56</v>
      </c>
      <c r="F11" s="34" t="s">
        <v>43</v>
      </c>
      <c r="G11" s="35" t="s">
        <v>179</v>
      </c>
      <c r="H11" s="33" t="s">
        <v>182</v>
      </c>
      <c r="I11" s="35">
        <v>52</v>
      </c>
      <c r="J11" s="36">
        <f>IF(I11="","",I11/$E$9)</f>
        <v>0.52</v>
      </c>
      <c r="K11" s="36">
        <f>IF(I11="","",I11/$K$9)</f>
        <v>1</v>
      </c>
      <c r="L11" s="37" t="s">
        <v>183</v>
      </c>
      <c r="M11" s="34" t="s">
        <v>109</v>
      </c>
      <c r="N11" s="34" t="s">
        <v>43</v>
      </c>
      <c r="AMG11"/>
      <c r="AMH11"/>
      <c r="AMI11"/>
      <c r="AMJ11"/>
    </row>
    <row r="12" spans="1:1024" s="38" customFormat="1" ht="12.95" customHeight="1" x14ac:dyDescent="0.2">
      <c r="A12" s="27">
        <v>9</v>
      </c>
      <c r="B12" s="30" t="s">
        <v>6</v>
      </c>
      <c r="C12" s="31" t="s">
        <v>102</v>
      </c>
      <c r="D12" s="31" t="s">
        <v>42</v>
      </c>
      <c r="E12" s="31" t="s">
        <v>61</v>
      </c>
      <c r="F12" s="34" t="s">
        <v>43</v>
      </c>
      <c r="G12" s="35" t="s">
        <v>166</v>
      </c>
      <c r="H12" s="33" t="s">
        <v>177</v>
      </c>
      <c r="I12" s="35">
        <v>43</v>
      </c>
      <c r="J12" s="36">
        <f>IF(I12="","",I12/$E$9)</f>
        <v>0.43</v>
      </c>
      <c r="K12" s="36">
        <f>IF(I12="","",I12/$K$9)</f>
        <v>0.82692307692307687</v>
      </c>
      <c r="L12" s="37" t="s">
        <v>53</v>
      </c>
      <c r="M12" s="34" t="s">
        <v>46</v>
      </c>
      <c r="N12" s="34" t="s">
        <v>43</v>
      </c>
      <c r="AMG12"/>
      <c r="AMH12"/>
      <c r="AMI12"/>
      <c r="AMJ12"/>
    </row>
    <row r="13" spans="1:1024" x14ac:dyDescent="0.25">
      <c r="A13" s="27">
        <v>10</v>
      </c>
      <c r="B13" s="30" t="s">
        <v>6</v>
      </c>
      <c r="C13" s="31" t="s">
        <v>42</v>
      </c>
      <c r="D13" s="31" t="s">
        <v>50</v>
      </c>
      <c r="E13" s="31" t="s">
        <v>50</v>
      </c>
      <c r="F13" s="34" t="s">
        <v>43</v>
      </c>
      <c r="G13" s="37" t="s">
        <v>169</v>
      </c>
      <c r="H13" s="33" t="s">
        <v>178</v>
      </c>
      <c r="I13" s="35">
        <v>41</v>
      </c>
      <c r="J13" s="36">
        <f>IF(I13="","",I13/$E$9)</f>
        <v>0.41</v>
      </c>
      <c r="K13" s="36">
        <f>IF(I13="","",I13/$K$9)</f>
        <v>0.78846153846153844</v>
      </c>
      <c r="L13" s="37" t="s">
        <v>53</v>
      </c>
      <c r="M13" s="34" t="s">
        <v>46</v>
      </c>
      <c r="N13" s="34" t="s">
        <v>43</v>
      </c>
      <c r="AMG13"/>
      <c r="AMH13"/>
      <c r="AMI13"/>
      <c r="AMJ13"/>
    </row>
    <row r="14" spans="1:1024" x14ac:dyDescent="0.25">
      <c r="A14" s="27">
        <v>3</v>
      </c>
      <c r="B14" s="30" t="s">
        <v>6</v>
      </c>
      <c r="C14" s="31" t="s">
        <v>135</v>
      </c>
      <c r="D14" s="31" t="s">
        <v>121</v>
      </c>
      <c r="E14" s="31" t="s">
        <v>50</v>
      </c>
      <c r="F14" s="34" t="s">
        <v>43</v>
      </c>
      <c r="G14" s="41" t="s">
        <v>169</v>
      </c>
      <c r="H14" s="33" t="s">
        <v>170</v>
      </c>
      <c r="I14" s="35">
        <v>38</v>
      </c>
      <c r="J14" s="36">
        <f>IF(I14="","",I14/$E$9)</f>
        <v>0.38</v>
      </c>
      <c r="K14" s="36">
        <f>IF(I14="","",I14/$K$9)</f>
        <v>0.73076923076923073</v>
      </c>
      <c r="L14" s="37" t="s">
        <v>53</v>
      </c>
      <c r="M14" s="34" t="s">
        <v>46</v>
      </c>
      <c r="N14" s="34" t="s">
        <v>43</v>
      </c>
      <c r="AMG14"/>
      <c r="AMH14"/>
      <c r="AMI14"/>
      <c r="AMJ14"/>
    </row>
    <row r="15" spans="1:1024" x14ac:dyDescent="0.25">
      <c r="A15" s="27">
        <v>8</v>
      </c>
      <c r="B15" s="30" t="s">
        <v>6</v>
      </c>
      <c r="C15" s="31" t="s">
        <v>61</v>
      </c>
      <c r="D15" s="31" t="s">
        <v>175</v>
      </c>
      <c r="E15" s="31" t="s">
        <v>41</v>
      </c>
      <c r="F15" s="34" t="s">
        <v>43</v>
      </c>
      <c r="G15" s="35" t="s">
        <v>169</v>
      </c>
      <c r="H15" s="33" t="s">
        <v>176</v>
      </c>
      <c r="I15" s="35">
        <v>38</v>
      </c>
      <c r="J15" s="36">
        <f>IF(I15="","",I15/$E$9)</f>
        <v>0.38</v>
      </c>
      <c r="K15" s="36">
        <f>IF(I15="","",I15/$K$9)</f>
        <v>0.73076923076923073</v>
      </c>
      <c r="L15" s="37" t="s">
        <v>53</v>
      </c>
      <c r="M15" s="34" t="s">
        <v>46</v>
      </c>
      <c r="N15" s="34" t="s">
        <v>43</v>
      </c>
      <c r="AMG15"/>
      <c r="AMH15"/>
      <c r="AMI15"/>
      <c r="AMJ15"/>
    </row>
    <row r="16" spans="1:1024" x14ac:dyDescent="0.25">
      <c r="A16" s="27">
        <v>6</v>
      </c>
      <c r="B16" s="30" t="s">
        <v>6</v>
      </c>
      <c r="C16" s="31" t="s">
        <v>64</v>
      </c>
      <c r="D16" s="31" t="s">
        <v>72</v>
      </c>
      <c r="E16" s="31" t="s">
        <v>64</v>
      </c>
      <c r="F16" s="34" t="s">
        <v>43</v>
      </c>
      <c r="G16" s="35" t="s">
        <v>166</v>
      </c>
      <c r="H16" s="33" t="s">
        <v>173</v>
      </c>
      <c r="I16" s="35">
        <v>25</v>
      </c>
      <c r="J16" s="36">
        <f>IF(I16="","",I16/$E$9)</f>
        <v>0.25</v>
      </c>
      <c r="K16" s="36">
        <f>IF(I16="","",I16/$K$9)</f>
        <v>0.48076923076923078</v>
      </c>
      <c r="L16" s="37" t="str">
        <f>IF(I16="","",IF($K$9=I16,$L$9,IF(I16&gt;=$H$9,"призер","участник")))</f>
        <v>участник</v>
      </c>
      <c r="M16" s="34" t="s">
        <v>46</v>
      </c>
      <c r="N16" s="34" t="s">
        <v>43</v>
      </c>
      <c r="AMG16"/>
      <c r="AMH16"/>
      <c r="AMI16"/>
      <c r="AMJ16"/>
    </row>
    <row r="17" spans="1:1024" x14ac:dyDescent="0.25">
      <c r="A17" s="27">
        <v>1</v>
      </c>
      <c r="B17" s="30" t="s">
        <v>6</v>
      </c>
      <c r="C17" s="31" t="s">
        <v>42</v>
      </c>
      <c r="D17" s="31" t="s">
        <v>121</v>
      </c>
      <c r="E17" s="31" t="s">
        <v>58</v>
      </c>
      <c r="F17" s="34" t="s">
        <v>43</v>
      </c>
      <c r="G17" s="35" t="s">
        <v>166</v>
      </c>
      <c r="H17" s="33" t="s">
        <v>167</v>
      </c>
      <c r="I17" s="35">
        <v>22</v>
      </c>
      <c r="J17" s="36">
        <f>IF(I17="","",I17/$E$9)</f>
        <v>0.22</v>
      </c>
      <c r="K17" s="36">
        <f>IF(I17="","",I17/$K$9)</f>
        <v>0.42307692307692307</v>
      </c>
      <c r="L17" s="37" t="str">
        <f>IF(I17="","",IF($K$9=I17,$L$9,IF(I17&gt;=$H$9,"призер","участник")))</f>
        <v>участник</v>
      </c>
      <c r="M17" s="34" t="s">
        <v>46</v>
      </c>
      <c r="N17" s="34" t="s">
        <v>43</v>
      </c>
      <c r="AMG17"/>
      <c r="AMH17"/>
      <c r="AMI17"/>
      <c r="AMJ17"/>
    </row>
    <row r="18" spans="1:1024" x14ac:dyDescent="0.25">
      <c r="A18" s="27">
        <v>2</v>
      </c>
      <c r="B18" s="30" t="s">
        <v>6</v>
      </c>
      <c r="C18" s="31" t="s">
        <v>61</v>
      </c>
      <c r="D18" s="31" t="s">
        <v>62</v>
      </c>
      <c r="E18" s="31" t="s">
        <v>50</v>
      </c>
      <c r="F18" s="34" t="s">
        <v>43</v>
      </c>
      <c r="G18" s="35" t="s">
        <v>166</v>
      </c>
      <c r="H18" s="33" t="s">
        <v>168</v>
      </c>
      <c r="I18" s="35">
        <v>17</v>
      </c>
      <c r="J18" s="36">
        <f>IF(I18="","",I18/$E$9)</f>
        <v>0.17</v>
      </c>
      <c r="K18" s="36">
        <f>IF(I18="","",I18/$K$9)</f>
        <v>0.32692307692307693</v>
      </c>
      <c r="L18" s="37" t="str">
        <f>IF(I18="","",IF($K$9=I18,$L$9,IF(I18&gt;=$H$9,"призер","участник")))</f>
        <v>участник</v>
      </c>
      <c r="M18" s="34" t="s">
        <v>46</v>
      </c>
      <c r="N18" s="34" t="s">
        <v>43</v>
      </c>
      <c r="AMG18"/>
      <c r="AMH18"/>
      <c r="AMI18"/>
      <c r="AMJ18"/>
    </row>
    <row r="19" spans="1:1024" x14ac:dyDescent="0.25">
      <c r="A19" s="27">
        <v>11</v>
      </c>
      <c r="B19" s="30" t="s">
        <v>6</v>
      </c>
      <c r="C19" s="31" t="s">
        <v>42</v>
      </c>
      <c r="D19" s="31" t="s">
        <v>56</v>
      </c>
      <c r="E19" s="31" t="s">
        <v>59</v>
      </c>
      <c r="F19" s="34" t="s">
        <v>43</v>
      </c>
      <c r="G19" s="35" t="s">
        <v>179</v>
      </c>
      <c r="H19" s="33" t="s">
        <v>180</v>
      </c>
      <c r="I19" s="35">
        <v>17</v>
      </c>
      <c r="J19" s="36">
        <f>IF(I19="","",I19/$E$9)</f>
        <v>0.17</v>
      </c>
      <c r="K19" s="36">
        <f>IF(I19="","",I19/$K$9)</f>
        <v>0.32692307692307693</v>
      </c>
      <c r="L19" s="37" t="s">
        <v>129</v>
      </c>
      <c r="M19" s="34" t="s">
        <v>109</v>
      </c>
      <c r="N19" s="34" t="s">
        <v>43</v>
      </c>
      <c r="AMG19"/>
      <c r="AMH19"/>
      <c r="AMI19"/>
      <c r="AMJ19"/>
    </row>
    <row r="20" spans="1:1024" x14ac:dyDescent="0.25">
      <c r="A20" s="27">
        <v>5</v>
      </c>
      <c r="B20" s="30" t="s">
        <v>6</v>
      </c>
      <c r="C20" s="31" t="s">
        <v>61</v>
      </c>
      <c r="D20" s="31" t="s">
        <v>42</v>
      </c>
      <c r="E20" s="31" t="s">
        <v>42</v>
      </c>
      <c r="F20" s="34" t="s">
        <v>43</v>
      </c>
      <c r="G20" s="35" t="s">
        <v>166</v>
      </c>
      <c r="H20" s="33" t="s">
        <v>172</v>
      </c>
      <c r="I20" s="35">
        <v>7</v>
      </c>
      <c r="J20" s="36">
        <f>IF(I20="","",I20/$E$9)</f>
        <v>7.0000000000000007E-2</v>
      </c>
      <c r="K20" s="36">
        <f>IF(I20="","",I20/$K$9)</f>
        <v>0.13461538461538461</v>
      </c>
      <c r="L20" s="37" t="str">
        <f>IF(I20="","",IF($K$9=I20,$L$9,IF(I20&gt;=$H$9,"призер","участник")))</f>
        <v>участник</v>
      </c>
      <c r="M20" s="34" t="s">
        <v>46</v>
      </c>
      <c r="N20" s="34" t="s">
        <v>43</v>
      </c>
      <c r="AMG20"/>
      <c r="AMH20"/>
      <c r="AMI20"/>
      <c r="AMJ20"/>
    </row>
    <row r="21" spans="1:1024" x14ac:dyDescent="0.25">
      <c r="A21" s="27">
        <v>7</v>
      </c>
      <c r="B21" s="30" t="s">
        <v>6</v>
      </c>
      <c r="C21" s="31" t="s">
        <v>61</v>
      </c>
      <c r="D21" s="31" t="s">
        <v>66</v>
      </c>
      <c r="E21" s="31" t="s">
        <v>41</v>
      </c>
      <c r="F21" s="34" t="s">
        <v>43</v>
      </c>
      <c r="G21" s="35" t="s">
        <v>169</v>
      </c>
      <c r="H21" s="33" t="s">
        <v>174</v>
      </c>
      <c r="I21" s="35">
        <v>7</v>
      </c>
      <c r="J21" s="36">
        <f>IF(I21="","",I21/$E$9)</f>
        <v>7.0000000000000007E-2</v>
      </c>
      <c r="K21" s="36">
        <f>IF(I21="","",I21/$K$9)</f>
        <v>0.13461538461538461</v>
      </c>
      <c r="L21" s="37" t="str">
        <f>IF(I21="","",IF($K$9=I21,$L$9,IF(I21&gt;=$H$9,"призер","участник")))</f>
        <v>участник</v>
      </c>
      <c r="M21" s="34" t="s">
        <v>46</v>
      </c>
      <c r="N21" s="34" t="s">
        <v>43</v>
      </c>
      <c r="AMG21"/>
      <c r="AMH21"/>
      <c r="AMI21"/>
      <c r="AMJ21"/>
    </row>
    <row r="22" spans="1:1024" x14ac:dyDescent="0.25">
      <c r="A22" s="27">
        <v>13</v>
      </c>
      <c r="B22" s="30" t="s">
        <v>6</v>
      </c>
      <c r="C22" s="31" t="s">
        <v>59</v>
      </c>
      <c r="D22" s="31" t="s">
        <v>62</v>
      </c>
      <c r="E22" s="31" t="s">
        <v>50</v>
      </c>
      <c r="F22" s="34" t="s">
        <v>43</v>
      </c>
      <c r="G22" s="35" t="s">
        <v>179</v>
      </c>
      <c r="H22" s="33" t="s">
        <v>184</v>
      </c>
      <c r="I22" s="35">
        <v>4</v>
      </c>
      <c r="J22" s="36">
        <f>IF(I22="","",I22/$E$9)</f>
        <v>0.04</v>
      </c>
      <c r="K22" s="36">
        <f>IF(I22="","",I22/$K$9)</f>
        <v>7.6923076923076927E-2</v>
      </c>
      <c r="L22" s="37" t="s">
        <v>129</v>
      </c>
      <c r="M22" s="34" t="s">
        <v>109</v>
      </c>
      <c r="N22" s="34" t="s">
        <v>43</v>
      </c>
      <c r="AMG22"/>
      <c r="AMH22"/>
      <c r="AMI22"/>
      <c r="AMJ22"/>
    </row>
    <row r="23" spans="1:1024" x14ac:dyDescent="0.25">
      <c r="A23" s="27">
        <v>4</v>
      </c>
      <c r="B23" s="30" t="s">
        <v>6</v>
      </c>
      <c r="C23" s="31" t="s">
        <v>64</v>
      </c>
      <c r="D23" s="31" t="s">
        <v>56</v>
      </c>
      <c r="E23" s="31" t="s">
        <v>58</v>
      </c>
      <c r="F23" s="34" t="s">
        <v>43</v>
      </c>
      <c r="G23" s="35" t="s">
        <v>169</v>
      </c>
      <c r="H23" s="33" t="s">
        <v>171</v>
      </c>
      <c r="I23" s="35">
        <v>3</v>
      </c>
      <c r="J23" s="36">
        <f>IF(I23="","",I23/$E$9)</f>
        <v>0.03</v>
      </c>
      <c r="K23" s="36">
        <f>IF(I23="","",I23/$K$9)</f>
        <v>5.7692307692307696E-2</v>
      </c>
      <c r="L23" s="37" t="str">
        <f>IF(I23="","",IF($K$9=I23,$L$9,IF(I23&gt;=$H$9,"призер","участник")))</f>
        <v>участник</v>
      </c>
      <c r="M23" s="34" t="s">
        <v>46</v>
      </c>
      <c r="N23" s="34" t="s">
        <v>43</v>
      </c>
      <c r="AMG23"/>
      <c r="AMH23"/>
      <c r="AMI23"/>
      <c r="AMJ23"/>
    </row>
    <row r="24" spans="1:1024" x14ac:dyDescent="0.25">
      <c r="C24" s="31"/>
    </row>
    <row r="25" spans="1:1024" x14ac:dyDescent="0.25">
      <c r="B25" s="42" t="s">
        <v>38</v>
      </c>
    </row>
    <row r="27" spans="1:1024" x14ac:dyDescent="0.25">
      <c r="B27" s="4" t="s">
        <v>84</v>
      </c>
    </row>
    <row r="28" spans="1:1024" x14ac:dyDescent="0.25">
      <c r="B28" s="4" t="s">
        <v>86</v>
      </c>
      <c r="C28" s="4" t="s">
        <v>85</v>
      </c>
    </row>
    <row r="29" spans="1:1024" x14ac:dyDescent="0.25">
      <c r="C29" s="4" t="s">
        <v>87</v>
      </c>
    </row>
    <row r="30" spans="1:1024" x14ac:dyDescent="0.25">
      <c r="C30" s="4" t="s">
        <v>88</v>
      </c>
    </row>
    <row r="31" spans="1:1024" x14ac:dyDescent="0.25">
      <c r="C31" s="4" t="s">
        <v>89</v>
      </c>
    </row>
    <row r="32" spans="1:1024" x14ac:dyDescent="0.25">
      <c r="C32" s="4" t="s">
        <v>90</v>
      </c>
    </row>
  </sheetData>
  <autoFilter ref="A10:N10">
    <sortState ref="A11:N23">
      <sortCondition descending="1" ref="K10"/>
    </sortState>
  </autoFilter>
  <mergeCells count="3">
    <mergeCell ref="A1:R1"/>
    <mergeCell ref="C2:P2"/>
    <mergeCell ref="C9:D9"/>
  </mergeCells>
  <conditionalFormatting sqref="C4">
    <cfRule type="expression" dxfId="11" priority="2">
      <formula>ISBLANK(C4)</formula>
    </cfRule>
  </conditionalFormatting>
  <conditionalFormatting sqref="C5">
    <cfRule type="expression" dxfId="10" priority="3">
      <formula>ISBLANK(C5)</formula>
    </cfRule>
  </conditionalFormatting>
  <conditionalFormatting sqref="C8">
    <cfRule type="expression" dxfId="9" priority="4">
      <formula>ISBLANK(C8)</formula>
    </cfRule>
  </conditionalFormatting>
  <conditionalFormatting sqref="E9">
    <cfRule type="expression" dxfId="8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1"/>
  <sheetViews>
    <sheetView topLeftCell="B3" zoomScaleNormal="100" workbookViewId="0">
      <selection activeCell="K17" sqref="K17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22.1406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31.5703125" style="4" customWidth="1"/>
    <col min="14" max="14" width="19.7109375" style="4" customWidth="1"/>
    <col min="15" max="15" width="8.42578125" style="4" customWidth="1"/>
    <col min="16" max="16" width="13" style="4" customWidth="1"/>
    <col min="17" max="17" width="43.140625" style="4" customWidth="1"/>
    <col min="18" max="18" width="19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185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COUNTA(I11:I13)</f>
        <v>3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COUNTIF(L11:L13,"победитель")</f>
        <v>1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COUNTIF(L11:L13,"призер")</f>
        <v>1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COUNTIF(L11:L13,"участник")</f>
        <v>1</v>
      </c>
    </row>
    <row r="7" spans="1:1024" x14ac:dyDescent="0.25">
      <c r="A7" s="9" t="s">
        <v>12</v>
      </c>
      <c r="B7" s="10"/>
      <c r="C7" s="9">
        <v>10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0.66666666666666663</v>
      </c>
    </row>
    <row r="9" spans="1:1024" x14ac:dyDescent="0.25">
      <c r="C9" s="1" t="s">
        <v>16</v>
      </c>
      <c r="D9" s="1"/>
      <c r="E9" s="20">
        <v>100</v>
      </c>
      <c r="G9" s="13" t="s">
        <v>17</v>
      </c>
      <c r="H9" s="21">
        <f>E9/2</f>
        <v>50</v>
      </c>
      <c r="J9" s="22" t="s">
        <v>18</v>
      </c>
      <c r="K9" s="23">
        <f>MAX(I11:I13)</f>
        <v>90</v>
      </c>
      <c r="L9" s="24" t="str">
        <f>IF(K9*100/E9&gt;=50,"победитель","участник")</f>
        <v>победитель</v>
      </c>
      <c r="P9" s="25">
        <f>R8-45%</f>
        <v>0.21666666666666662</v>
      </c>
      <c r="Q9" s="13" t="s">
        <v>19</v>
      </c>
      <c r="R9" s="26">
        <f>IF((R2*P9)&gt;0,(R2*P9),0)</f>
        <v>0.64999999999999991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1</v>
      </c>
      <c r="B11" s="30" t="s">
        <v>6</v>
      </c>
      <c r="C11" s="43" t="s">
        <v>175</v>
      </c>
      <c r="D11" s="43" t="s">
        <v>58</v>
      </c>
      <c r="E11" s="43" t="s">
        <v>66</v>
      </c>
      <c r="F11" s="47" t="s">
        <v>186</v>
      </c>
      <c r="G11" s="44" t="s">
        <v>187</v>
      </c>
      <c r="H11" s="45" t="s">
        <v>188</v>
      </c>
      <c r="I11" s="44">
        <v>90</v>
      </c>
      <c r="J11" s="46">
        <v>0.9</v>
      </c>
      <c r="K11" s="46">
        <v>1</v>
      </c>
      <c r="L11" s="44" t="s">
        <v>183</v>
      </c>
      <c r="M11" s="47" t="s">
        <v>119</v>
      </c>
      <c r="N11" s="47" t="s">
        <v>186</v>
      </c>
      <c r="AMG11"/>
      <c r="AMH11"/>
      <c r="AMI11"/>
      <c r="AMJ11"/>
    </row>
    <row r="12" spans="1:1024" s="38" customFormat="1" ht="12.95" customHeight="1" x14ac:dyDescent="0.2">
      <c r="A12" s="27">
        <v>2</v>
      </c>
      <c r="B12" s="30" t="s">
        <v>6</v>
      </c>
      <c r="C12" s="43" t="s">
        <v>135</v>
      </c>
      <c r="D12" s="43" t="s">
        <v>66</v>
      </c>
      <c r="E12" s="43" t="s">
        <v>66</v>
      </c>
      <c r="F12" s="47" t="s">
        <v>186</v>
      </c>
      <c r="G12" s="44" t="s">
        <v>187</v>
      </c>
      <c r="H12" s="45" t="s">
        <v>189</v>
      </c>
      <c r="I12" s="44">
        <v>85</v>
      </c>
      <c r="J12" s="46">
        <v>0.85</v>
      </c>
      <c r="K12" s="46">
        <v>0.94444444444444398</v>
      </c>
      <c r="L12" s="44" t="s">
        <v>53</v>
      </c>
      <c r="M12" s="47" t="s">
        <v>119</v>
      </c>
      <c r="N12" s="47" t="s">
        <v>186</v>
      </c>
      <c r="AMG12"/>
      <c r="AMH12"/>
      <c r="AMI12"/>
      <c r="AMJ12"/>
    </row>
    <row r="13" spans="1:1024" x14ac:dyDescent="0.25">
      <c r="A13" s="27">
        <v>3</v>
      </c>
      <c r="B13" s="30" t="s">
        <v>6</v>
      </c>
      <c r="C13" s="43" t="s">
        <v>113</v>
      </c>
      <c r="D13" s="43" t="s">
        <v>61</v>
      </c>
      <c r="E13" s="43" t="s">
        <v>56</v>
      </c>
      <c r="F13" s="47" t="s">
        <v>186</v>
      </c>
      <c r="G13" s="44" t="s">
        <v>187</v>
      </c>
      <c r="H13" s="45" t="s">
        <v>190</v>
      </c>
      <c r="I13" s="44">
        <v>63</v>
      </c>
      <c r="J13" s="46">
        <v>0.63</v>
      </c>
      <c r="K13" s="46">
        <v>0.7</v>
      </c>
      <c r="L13" s="44" t="s">
        <v>129</v>
      </c>
      <c r="M13" s="47" t="s">
        <v>119</v>
      </c>
      <c r="N13" s="47" t="s">
        <v>186</v>
      </c>
      <c r="AMG13"/>
      <c r="AMH13"/>
      <c r="AMI13"/>
      <c r="AMJ13"/>
    </row>
    <row r="15" spans="1:1024" x14ac:dyDescent="0.25">
      <c r="B15" s="42" t="s">
        <v>38</v>
      </c>
    </row>
    <row r="17" spans="2:3" x14ac:dyDescent="0.25">
      <c r="B17" s="4" t="s">
        <v>84</v>
      </c>
      <c r="C17" s="4" t="s">
        <v>85</v>
      </c>
    </row>
    <row r="18" spans="2:3" x14ac:dyDescent="0.25">
      <c r="B18" s="4" t="s">
        <v>86</v>
      </c>
      <c r="C18" s="4" t="s">
        <v>87</v>
      </c>
    </row>
    <row r="19" spans="2:3" x14ac:dyDescent="0.25">
      <c r="C19" s="4" t="s">
        <v>88</v>
      </c>
    </row>
    <row r="20" spans="2:3" x14ac:dyDescent="0.25">
      <c r="C20" s="4" t="s">
        <v>89</v>
      </c>
    </row>
    <row r="21" spans="2:3" x14ac:dyDescent="0.25">
      <c r="C21" s="4" t="s">
        <v>90</v>
      </c>
    </row>
  </sheetData>
  <autoFilter ref="A10:N10"/>
  <mergeCells count="3">
    <mergeCell ref="A1:R1"/>
    <mergeCell ref="C2:P2"/>
    <mergeCell ref="C9:D9"/>
  </mergeCells>
  <conditionalFormatting sqref="C4">
    <cfRule type="expression" dxfId="7" priority="2">
      <formula>ISBLANK(C4)</formula>
    </cfRule>
  </conditionalFormatting>
  <conditionalFormatting sqref="C5">
    <cfRule type="expression" dxfId="6" priority="3">
      <formula>ISBLANK(C5)</formula>
    </cfRule>
  </conditionalFormatting>
  <conditionalFormatting sqref="C8">
    <cfRule type="expression" dxfId="5" priority="4">
      <formula>ISBLANK(C8)</formula>
    </cfRule>
  </conditionalFormatting>
  <conditionalFormatting sqref="E9">
    <cfRule type="expression" dxfId="4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4"/>
  <sheetViews>
    <sheetView topLeftCell="A8" zoomScaleNormal="100" workbookViewId="0">
      <selection activeCell="J21" sqref="J21"/>
    </sheetView>
  </sheetViews>
  <sheetFormatPr defaultRowHeight="15" x14ac:dyDescent="0.25"/>
  <cols>
    <col min="1" max="1" width="4.5703125" style="4" customWidth="1"/>
    <col min="2" max="2" width="19.5703125" style="4" customWidth="1"/>
    <col min="3" max="4" width="16.5703125" style="4" customWidth="1"/>
    <col min="5" max="5" width="14.42578125" style="4" customWidth="1"/>
    <col min="6" max="6" width="21.28515625" style="4" customWidth="1"/>
    <col min="7" max="7" width="14.140625" style="4" customWidth="1"/>
    <col min="8" max="8" width="15.28515625" style="4" customWidth="1"/>
    <col min="9" max="9" width="18.5703125" style="4" customWidth="1"/>
    <col min="10" max="10" width="21" style="4" customWidth="1"/>
    <col min="11" max="12" width="13.85546875" style="4" customWidth="1"/>
    <col min="13" max="13" width="32.85546875" style="4" customWidth="1"/>
    <col min="14" max="14" width="19.28515625" style="4" customWidth="1"/>
    <col min="15" max="15" width="8.42578125" style="4" customWidth="1"/>
    <col min="16" max="16" width="13" style="4" customWidth="1"/>
    <col min="17" max="17" width="43.140625" style="4" customWidth="1"/>
    <col min="18" max="18" width="21.28515625" style="4" customWidth="1"/>
    <col min="19" max="1025" width="9.140625" style="4" customWidth="1"/>
  </cols>
  <sheetData>
    <row r="1" spans="1:102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024" ht="32.25" customHeight="1" x14ac:dyDescent="0.25">
      <c r="B2" s="5"/>
      <c r="C2" s="2" t="s">
        <v>191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 t="s">
        <v>1</v>
      </c>
      <c r="R2" s="7">
        <f>COUNTA(I11:I16)</f>
        <v>6</v>
      </c>
    </row>
    <row r="3" spans="1:1024" x14ac:dyDescent="0.25"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024" x14ac:dyDescent="0.25">
      <c r="A4" s="9" t="s">
        <v>2</v>
      </c>
      <c r="B4" s="10"/>
      <c r="C4" s="9" t="s">
        <v>40</v>
      </c>
      <c r="E4" s="11" t="s">
        <v>3</v>
      </c>
      <c r="F4" s="12"/>
      <c r="Q4" s="13" t="s">
        <v>4</v>
      </c>
      <c r="R4" s="14">
        <f>COUNTIF(L11:L16,"победитель")</f>
        <v>0</v>
      </c>
    </row>
    <row r="5" spans="1:1024" x14ac:dyDescent="0.25">
      <c r="A5" s="9" t="s">
        <v>5</v>
      </c>
      <c r="B5" s="10"/>
      <c r="C5" s="9" t="s">
        <v>6</v>
      </c>
      <c r="E5" s="11" t="s">
        <v>7</v>
      </c>
      <c r="F5" s="12"/>
      <c r="Q5" s="13" t="s">
        <v>8</v>
      </c>
      <c r="R5" s="7">
        <f>COUNTIF(L11:L16,"призер")</f>
        <v>1</v>
      </c>
    </row>
    <row r="6" spans="1:1024" x14ac:dyDescent="0.25">
      <c r="A6" s="9" t="s">
        <v>9</v>
      </c>
      <c r="B6" s="10"/>
      <c r="C6" s="9" t="s">
        <v>10</v>
      </c>
      <c r="E6" s="12"/>
      <c r="F6" s="12"/>
      <c r="Q6" s="13" t="s">
        <v>11</v>
      </c>
      <c r="R6" s="7">
        <f>COUNTIF(L11:L16,"участник")</f>
        <v>5</v>
      </c>
    </row>
    <row r="7" spans="1:1024" x14ac:dyDescent="0.25">
      <c r="A7" s="9" t="s">
        <v>12</v>
      </c>
      <c r="B7" s="10"/>
      <c r="C7" s="9">
        <v>11</v>
      </c>
      <c r="E7" s="12"/>
      <c r="F7" s="12"/>
      <c r="P7" s="15"/>
      <c r="Q7" s="13" t="s">
        <v>13</v>
      </c>
      <c r="R7" s="16">
        <v>0.45</v>
      </c>
    </row>
    <row r="8" spans="1:1024" x14ac:dyDescent="0.25">
      <c r="A8" s="9" t="s">
        <v>14</v>
      </c>
      <c r="B8" s="10"/>
      <c r="C8" s="17">
        <v>45936</v>
      </c>
      <c r="F8" s="12"/>
      <c r="Q8" s="19" t="s">
        <v>15</v>
      </c>
      <c r="R8" s="16">
        <f>(R4+R5)/R2</f>
        <v>0.16666666666666666</v>
      </c>
    </row>
    <row r="9" spans="1:1024" x14ac:dyDescent="0.25">
      <c r="C9" s="1" t="s">
        <v>16</v>
      </c>
      <c r="D9" s="1"/>
      <c r="E9" s="20">
        <v>100</v>
      </c>
      <c r="G9" s="13" t="s">
        <v>17</v>
      </c>
      <c r="H9" s="50">
        <f>E9/2</f>
        <v>50</v>
      </c>
      <c r="J9" s="22" t="s">
        <v>18</v>
      </c>
      <c r="K9" s="23">
        <f>MAX(I11:I16)</f>
        <v>47</v>
      </c>
      <c r="L9" s="24" t="str">
        <f>IF(K9*100/E9&gt;=50,"победитель","участник")</f>
        <v>участник</v>
      </c>
      <c r="P9" s="25">
        <f>R8-45%</f>
        <v>-0.28333333333333333</v>
      </c>
      <c r="Q9" s="13" t="s">
        <v>19</v>
      </c>
      <c r="R9" s="26">
        <f>IF((R2*P9)&gt;0,(R2*P9),0)</f>
        <v>0</v>
      </c>
    </row>
    <row r="10" spans="1:1024" ht="75" x14ac:dyDescent="0.25">
      <c r="A10" s="27" t="s">
        <v>20</v>
      </c>
      <c r="B10" s="27" t="s">
        <v>21</v>
      </c>
      <c r="C10" s="27" t="s">
        <v>22</v>
      </c>
      <c r="D10" s="27" t="s">
        <v>23</v>
      </c>
      <c r="E10" s="27" t="s">
        <v>24</v>
      </c>
      <c r="F10" s="27" t="s">
        <v>29</v>
      </c>
      <c r="G10" s="27" t="s">
        <v>30</v>
      </c>
      <c r="H10" s="29" t="s">
        <v>31</v>
      </c>
      <c r="I10" s="27" t="s">
        <v>32</v>
      </c>
      <c r="J10" s="27" t="s">
        <v>33</v>
      </c>
      <c r="K10" s="27" t="s">
        <v>34</v>
      </c>
      <c r="L10" s="27" t="s">
        <v>35</v>
      </c>
      <c r="M10" s="27" t="s">
        <v>36</v>
      </c>
      <c r="N10" s="27" t="s">
        <v>37</v>
      </c>
      <c r="AMG10"/>
      <c r="AMH10"/>
      <c r="AMI10"/>
      <c r="AMJ10"/>
    </row>
    <row r="11" spans="1:1024" s="38" customFormat="1" ht="12.95" customHeight="1" x14ac:dyDescent="0.2">
      <c r="A11" s="27">
        <v>6</v>
      </c>
      <c r="B11" s="30" t="s">
        <v>6</v>
      </c>
      <c r="C11" s="43" t="s">
        <v>42</v>
      </c>
      <c r="D11" s="43" t="s">
        <v>41</v>
      </c>
      <c r="E11" s="43" t="s">
        <v>41</v>
      </c>
      <c r="F11" s="47" t="s">
        <v>186</v>
      </c>
      <c r="G11" s="44" t="s">
        <v>192</v>
      </c>
      <c r="H11" s="45" t="s">
        <v>198</v>
      </c>
      <c r="I11" s="44">
        <v>47</v>
      </c>
      <c r="J11" s="46">
        <f>IF(I11="","",I11/$E$9)</f>
        <v>0.47</v>
      </c>
      <c r="K11" s="46">
        <f>IF(I11="","",I11/$K$9)</f>
        <v>1</v>
      </c>
      <c r="L11" s="44" t="s">
        <v>53</v>
      </c>
      <c r="M11" s="47" t="s">
        <v>119</v>
      </c>
      <c r="N11" s="47" t="s">
        <v>186</v>
      </c>
      <c r="AMG11"/>
      <c r="AMH11"/>
      <c r="AMI11"/>
      <c r="AMJ11"/>
    </row>
    <row r="12" spans="1:1024" s="38" customFormat="1" ht="12.95" customHeight="1" x14ac:dyDescent="0.2">
      <c r="A12" s="27">
        <v>1</v>
      </c>
      <c r="B12" s="30" t="s">
        <v>6</v>
      </c>
      <c r="C12" s="43" t="s">
        <v>41</v>
      </c>
      <c r="D12" s="43" t="s">
        <v>72</v>
      </c>
      <c r="E12" s="43" t="s">
        <v>64</v>
      </c>
      <c r="F12" s="47" t="s">
        <v>186</v>
      </c>
      <c r="G12" s="44" t="s">
        <v>192</v>
      </c>
      <c r="H12" s="45" t="s">
        <v>193</v>
      </c>
      <c r="I12" s="44">
        <v>36</v>
      </c>
      <c r="J12" s="46">
        <f>IF(I12="","",I12/$E$9)</f>
        <v>0.36</v>
      </c>
      <c r="K12" s="46">
        <f>IF(I12="","",I12/$K$9)</f>
        <v>0.76595744680851063</v>
      </c>
      <c r="L12" s="44" t="s">
        <v>129</v>
      </c>
      <c r="M12" s="47" t="s">
        <v>119</v>
      </c>
      <c r="N12" s="47" t="s">
        <v>186</v>
      </c>
      <c r="AMG12"/>
      <c r="AMH12"/>
      <c r="AMI12"/>
      <c r="AMJ12"/>
    </row>
    <row r="13" spans="1:1024" x14ac:dyDescent="0.25">
      <c r="A13" s="27">
        <v>2</v>
      </c>
      <c r="B13" s="30" t="s">
        <v>6</v>
      </c>
      <c r="C13" s="43" t="s">
        <v>58</v>
      </c>
      <c r="D13" s="43" t="s">
        <v>47</v>
      </c>
      <c r="E13" s="43" t="s">
        <v>73</v>
      </c>
      <c r="F13" s="47" t="s">
        <v>186</v>
      </c>
      <c r="G13" s="44" t="s">
        <v>192</v>
      </c>
      <c r="H13" s="45" t="s">
        <v>194</v>
      </c>
      <c r="I13" s="44">
        <v>36</v>
      </c>
      <c r="J13" s="46">
        <f>IF(I13="","",I13/$E$9)</f>
        <v>0.36</v>
      </c>
      <c r="K13" s="46">
        <f>IF(I13="","",I13/$K$9)</f>
        <v>0.76595744680851063</v>
      </c>
      <c r="L13" s="44" t="s">
        <v>129</v>
      </c>
      <c r="M13" s="47" t="s">
        <v>119</v>
      </c>
      <c r="N13" s="47" t="s">
        <v>186</v>
      </c>
      <c r="AMG13"/>
      <c r="AMH13"/>
      <c r="AMI13"/>
      <c r="AMJ13"/>
    </row>
    <row r="14" spans="1:1024" x14ac:dyDescent="0.25">
      <c r="A14" s="27">
        <v>3</v>
      </c>
      <c r="B14" s="30" t="s">
        <v>6</v>
      </c>
      <c r="C14" s="43" t="s">
        <v>58</v>
      </c>
      <c r="D14" s="43" t="s">
        <v>42</v>
      </c>
      <c r="E14" s="43" t="s">
        <v>42</v>
      </c>
      <c r="F14" s="47" t="s">
        <v>186</v>
      </c>
      <c r="G14" s="44" t="s">
        <v>192</v>
      </c>
      <c r="H14" s="45" t="s">
        <v>195</v>
      </c>
      <c r="I14" s="44">
        <v>34</v>
      </c>
      <c r="J14" s="46">
        <f>IF(I14="","",I14/$E$9)</f>
        <v>0.34</v>
      </c>
      <c r="K14" s="46">
        <f>IF(I14="","",I14/$K$9)</f>
        <v>0.72340425531914898</v>
      </c>
      <c r="L14" s="44" t="str">
        <f>IF(I14="","",IF($K$9=I14,$L$9,IF(I14&gt;=$H$9,"призер","участник")))</f>
        <v>участник</v>
      </c>
      <c r="M14" s="47" t="s">
        <v>119</v>
      </c>
      <c r="N14" s="47" t="s">
        <v>186</v>
      </c>
      <c r="AMG14"/>
      <c r="AMH14"/>
      <c r="AMI14"/>
      <c r="AMJ14"/>
    </row>
    <row r="15" spans="1:1024" x14ac:dyDescent="0.25">
      <c r="A15" s="27">
        <v>4</v>
      </c>
      <c r="B15" s="30" t="s">
        <v>6</v>
      </c>
      <c r="C15" s="43" t="s">
        <v>58</v>
      </c>
      <c r="D15" s="43" t="s">
        <v>66</v>
      </c>
      <c r="E15" s="43" t="s">
        <v>80</v>
      </c>
      <c r="F15" s="47" t="s">
        <v>186</v>
      </c>
      <c r="G15" s="44" t="s">
        <v>192</v>
      </c>
      <c r="H15" s="45" t="s">
        <v>196</v>
      </c>
      <c r="I15" s="44">
        <v>30</v>
      </c>
      <c r="J15" s="46">
        <f>IF(I15="","",I15/$E$9)</f>
        <v>0.3</v>
      </c>
      <c r="K15" s="46">
        <f>IF(I15="","",I15/$K$9)</f>
        <v>0.63829787234042556</v>
      </c>
      <c r="L15" s="44" t="str">
        <f>IF(I15="","",IF($K$9=I15,$L$9,IF(I15&gt;=$H$9,"призер","участник")))</f>
        <v>участник</v>
      </c>
      <c r="M15" s="47" t="s">
        <v>119</v>
      </c>
      <c r="N15" s="47" t="s">
        <v>186</v>
      </c>
      <c r="AMG15"/>
      <c r="AMH15"/>
      <c r="AMI15"/>
      <c r="AMJ15"/>
    </row>
    <row r="16" spans="1:1024" x14ac:dyDescent="0.25">
      <c r="A16" s="27">
        <v>5</v>
      </c>
      <c r="B16" s="30" t="s">
        <v>6</v>
      </c>
      <c r="C16" s="43" t="s">
        <v>41</v>
      </c>
      <c r="D16" s="43" t="s">
        <v>41</v>
      </c>
      <c r="E16" s="43" t="s">
        <v>42</v>
      </c>
      <c r="F16" s="47" t="s">
        <v>186</v>
      </c>
      <c r="G16" s="44" t="s">
        <v>192</v>
      </c>
      <c r="H16" s="45" t="s">
        <v>197</v>
      </c>
      <c r="I16" s="44">
        <v>18</v>
      </c>
      <c r="J16" s="46">
        <f>IF(I16="","",I16/$E$9)</f>
        <v>0.18</v>
      </c>
      <c r="K16" s="46">
        <f>IF(I16="","",I16/$K$9)</f>
        <v>0.38297872340425532</v>
      </c>
      <c r="L16" s="44" t="str">
        <f>IF(I16="","",IF($K$9=I16,$L$9,IF(I16&gt;=$H$9,"призер","участник")))</f>
        <v>участник</v>
      </c>
      <c r="M16" s="47" t="s">
        <v>119</v>
      </c>
      <c r="N16" s="47" t="s">
        <v>186</v>
      </c>
      <c r="AMG16"/>
      <c r="AMH16"/>
      <c r="AMI16"/>
      <c r="AMJ16"/>
    </row>
    <row r="18" spans="2:3" x14ac:dyDescent="0.25">
      <c r="B18" s="42" t="s">
        <v>38</v>
      </c>
    </row>
    <row r="20" spans="2:3" x14ac:dyDescent="0.25">
      <c r="B20" s="4" t="s">
        <v>84</v>
      </c>
      <c r="C20" s="4" t="s">
        <v>85</v>
      </c>
    </row>
    <row r="21" spans="2:3" x14ac:dyDescent="0.25">
      <c r="B21" s="4" t="s">
        <v>86</v>
      </c>
      <c r="C21" s="4" t="s">
        <v>87</v>
      </c>
    </row>
    <row r="22" spans="2:3" x14ac:dyDescent="0.25">
      <c r="C22" s="4" t="s">
        <v>88</v>
      </c>
    </row>
    <row r="23" spans="2:3" x14ac:dyDescent="0.25">
      <c r="C23" s="4" t="s">
        <v>89</v>
      </c>
    </row>
    <row r="24" spans="2:3" x14ac:dyDescent="0.25">
      <c r="C24" s="4" t="s">
        <v>90</v>
      </c>
    </row>
  </sheetData>
  <autoFilter ref="A10:N10">
    <sortState ref="A11:N16">
      <sortCondition descending="1" ref="K10"/>
    </sortState>
  </autoFilter>
  <mergeCells count="3">
    <mergeCell ref="A1:R1"/>
    <mergeCell ref="C2:P2"/>
    <mergeCell ref="C9:D9"/>
  </mergeCells>
  <conditionalFormatting sqref="C4">
    <cfRule type="expression" dxfId="3" priority="2">
      <formula>ISBLANK(C4)</formula>
    </cfRule>
  </conditionalFormatting>
  <conditionalFormatting sqref="C5">
    <cfRule type="expression" dxfId="2" priority="3">
      <formula>ISBLANK(C5)</formula>
    </cfRule>
  </conditionalFormatting>
  <conditionalFormatting sqref="C8">
    <cfRule type="expression" dxfId="1" priority="4">
      <formula>ISBLANK(C8)</formula>
    </cfRule>
  </conditionalFormatting>
  <conditionalFormatting sqref="E9">
    <cfRule type="expression" dxfId="0" priority="5">
      <formula>ISBLANK(E9)</formula>
    </cfRule>
  </conditionalFormatting>
  <dataValidations count="1">
    <dataValidation allowBlank="1" showInputMessage="1" showErrorMessage="1" sqref="A4:A8 C4:C8 F4:F5 E6:F7 F8 E9:E11 B10:D10 C11:D11">
      <formula1>0</formula1>
      <formula2>0</formula2>
    </dataValidation>
  </dataValidations>
  <pageMargins left="0.25" right="0.25" top="0.32986111111111099" bottom="0.3402777777777780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Пользователь Windows</cp:lastModifiedBy>
  <cp:revision>3</cp:revision>
  <cp:lastPrinted>2025-09-10T05:49:18Z</cp:lastPrinted>
  <dcterms:created xsi:type="dcterms:W3CDTF">2007-11-07T20:16:05Z</dcterms:created>
  <dcterms:modified xsi:type="dcterms:W3CDTF">2025-10-12T16:28:21Z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штаб-квартира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